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yoko/西農空手道部/★大会記録・要項/R07.05　県総体/03　申込ファイル/"/>
    </mc:Choice>
  </mc:AlternateContent>
  <xr:revisionPtr revIDLastSave="0" documentId="13_ncr:1_{CFB6647E-A2C0-B243-845E-D8C277691C32}" xr6:coauthVersionLast="47" xr6:coauthVersionMax="47" xr10:uidLastSave="{00000000-0000-0000-0000-000000000000}"/>
  <bookViews>
    <workbookView xWindow="89400" yWindow="3440" windowWidth="27900" windowHeight="23280" xr2:uid="{DC6325C6-05F0-DB4C-B1B4-9DA1F6D2C55C}"/>
  </bookViews>
  <sheets>
    <sheet name="申込(男子)" sheetId="1" r:id="rId1"/>
    <sheet name="申込(女子)" sheetId="2" r:id="rId2"/>
    <sheet name="記入例" sheetId="3" r:id="rId3"/>
  </sheets>
  <externalReferences>
    <externalReference r:id="rId4"/>
  </externalReferences>
  <definedNames>
    <definedName name="_xlnm.Print_Area" localSheetId="2">記入例!$B$1:$N$50</definedName>
    <definedName name="_xlnm.Print_Area" localSheetId="1">'申込(女子)'!$B$1:$N$50</definedName>
    <definedName name="_xlnm.Print_Area" localSheetId="0">'申込(男子)'!$B$1:$N$50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3" l="1"/>
  <c r="AA48" i="3"/>
  <c r="Z48" i="3"/>
  <c r="Y48" i="3"/>
  <c r="X48" i="3"/>
  <c r="W48" i="3"/>
  <c r="H48" i="3"/>
  <c r="G48" i="3"/>
  <c r="V48" i="3" s="1"/>
  <c r="F48" i="3"/>
  <c r="U48" i="3" s="1"/>
  <c r="E48" i="3"/>
  <c r="T48" i="3" s="1"/>
  <c r="D48" i="3"/>
  <c r="R48" i="3" s="1"/>
  <c r="AB47" i="3"/>
  <c r="AA47" i="3"/>
  <c r="Z47" i="3"/>
  <c r="Y47" i="3"/>
  <c r="X47" i="3"/>
  <c r="W47" i="3"/>
  <c r="U47" i="3"/>
  <c r="R47" i="3"/>
  <c r="H47" i="3"/>
  <c r="G47" i="3"/>
  <c r="V47" i="3" s="1"/>
  <c r="F47" i="3"/>
  <c r="E47" i="3"/>
  <c r="T47" i="3" s="1"/>
  <c r="D47" i="3"/>
  <c r="P47" i="3" s="1"/>
  <c r="Q47" i="3" s="1"/>
  <c r="AB46" i="3"/>
  <c r="AA46" i="3"/>
  <c r="Z46" i="3"/>
  <c r="Y46" i="3"/>
  <c r="X46" i="3"/>
  <c r="V46" i="3"/>
  <c r="U46" i="3"/>
  <c r="T46" i="3"/>
  <c r="S46" i="3"/>
  <c r="R46" i="3"/>
  <c r="P46" i="3"/>
  <c r="Q46" i="3" s="1"/>
  <c r="H46" i="3"/>
  <c r="W46" i="3" s="1"/>
  <c r="G46" i="3"/>
  <c r="F46" i="3"/>
  <c r="E46" i="3"/>
  <c r="D46" i="3"/>
  <c r="AB45" i="3"/>
  <c r="AA45" i="3"/>
  <c r="Z45" i="3"/>
  <c r="Y45" i="3"/>
  <c r="X45" i="3"/>
  <c r="T45" i="3"/>
  <c r="S45" i="3"/>
  <c r="R45" i="3"/>
  <c r="Q45" i="3"/>
  <c r="P45" i="3"/>
  <c r="H45" i="3"/>
  <c r="W45" i="3" s="1"/>
  <c r="G45" i="3"/>
  <c r="V45" i="3" s="1"/>
  <c r="F45" i="3"/>
  <c r="U45" i="3" s="1"/>
  <c r="E45" i="3"/>
  <c r="D45" i="3"/>
  <c r="AB44" i="3"/>
  <c r="AA44" i="3"/>
  <c r="Z44" i="3"/>
  <c r="Y44" i="3"/>
  <c r="X44" i="3"/>
  <c r="V44" i="3"/>
  <c r="R44" i="3"/>
  <c r="P44" i="3"/>
  <c r="Q44" i="3" s="1"/>
  <c r="H44" i="3"/>
  <c r="W44" i="3" s="1"/>
  <c r="G44" i="3"/>
  <c r="F44" i="3"/>
  <c r="U44" i="3" s="1"/>
  <c r="E44" i="3"/>
  <c r="T44" i="3" s="1"/>
  <c r="D44" i="3"/>
  <c r="S44" i="3" s="1"/>
  <c r="AB43" i="3"/>
  <c r="AA43" i="3"/>
  <c r="Z43" i="3"/>
  <c r="Y43" i="3"/>
  <c r="X43" i="3"/>
  <c r="W43" i="3"/>
  <c r="T43" i="3"/>
  <c r="H43" i="3"/>
  <c r="G43" i="3"/>
  <c r="V43" i="3" s="1"/>
  <c r="F43" i="3"/>
  <c r="U43" i="3" s="1"/>
  <c r="E43" i="3"/>
  <c r="D43" i="3"/>
  <c r="R43" i="3" s="1"/>
  <c r="AB42" i="3"/>
  <c r="AA42" i="3"/>
  <c r="Z42" i="3"/>
  <c r="Y42" i="3"/>
  <c r="X42" i="3"/>
  <c r="W42" i="3"/>
  <c r="V42" i="3"/>
  <c r="U42" i="3"/>
  <c r="R42" i="3"/>
  <c r="H42" i="3"/>
  <c r="G42" i="3"/>
  <c r="F42" i="3"/>
  <c r="E42" i="3"/>
  <c r="T42" i="3" s="1"/>
  <c r="D42" i="3"/>
  <c r="P42" i="3" s="1"/>
  <c r="Q42" i="3" s="1"/>
  <c r="AB41" i="3"/>
  <c r="AA41" i="3"/>
  <c r="Z41" i="3"/>
  <c r="Y41" i="3"/>
  <c r="X41" i="3"/>
  <c r="V41" i="3"/>
  <c r="U41" i="3"/>
  <c r="T41" i="3"/>
  <c r="S41" i="3"/>
  <c r="R41" i="3"/>
  <c r="P41" i="3"/>
  <c r="Q41" i="3" s="1"/>
  <c r="H41" i="3"/>
  <c r="W41" i="3" s="1"/>
  <c r="G41" i="3"/>
  <c r="F41" i="3"/>
  <c r="E41" i="3"/>
  <c r="D41" i="3"/>
  <c r="AB40" i="3"/>
  <c r="AA40" i="3"/>
  <c r="Z40" i="3"/>
  <c r="Y40" i="3"/>
  <c r="X40" i="3"/>
  <c r="T40" i="3"/>
  <c r="S40" i="3"/>
  <c r="R40" i="3"/>
  <c r="Q40" i="3"/>
  <c r="P40" i="3"/>
  <c r="H40" i="3"/>
  <c r="W40" i="3" s="1"/>
  <c r="G40" i="3"/>
  <c r="V40" i="3" s="1"/>
  <c r="F40" i="3"/>
  <c r="U40" i="3" s="1"/>
  <c r="E40" i="3"/>
  <c r="D40" i="3"/>
  <c r="AB39" i="3"/>
  <c r="AA39" i="3"/>
  <c r="Z39" i="3"/>
  <c r="Y39" i="3"/>
  <c r="X39" i="3"/>
  <c r="V39" i="3"/>
  <c r="R39" i="3"/>
  <c r="P39" i="3"/>
  <c r="Q39" i="3" s="1"/>
  <c r="H39" i="3"/>
  <c r="W39" i="3" s="1"/>
  <c r="G39" i="3"/>
  <c r="F39" i="3"/>
  <c r="U39" i="3" s="1"/>
  <c r="E39" i="3"/>
  <c r="T39" i="3" s="1"/>
  <c r="D39" i="3"/>
  <c r="S39" i="3" s="1"/>
  <c r="AB38" i="3"/>
  <c r="AA38" i="3"/>
  <c r="Z38" i="3"/>
  <c r="Y38" i="3"/>
  <c r="X38" i="3"/>
  <c r="W38" i="3"/>
  <c r="V38" i="3"/>
  <c r="T38" i="3"/>
  <c r="H38" i="3"/>
  <c r="G38" i="3"/>
  <c r="F38" i="3"/>
  <c r="U38" i="3" s="1"/>
  <c r="E38" i="3"/>
  <c r="D38" i="3"/>
  <c r="R38" i="3" s="1"/>
  <c r="AB37" i="3"/>
  <c r="AA37" i="3"/>
  <c r="Z37" i="3"/>
  <c r="Y37" i="3"/>
  <c r="X37" i="3"/>
  <c r="W37" i="3"/>
  <c r="V37" i="3"/>
  <c r="U37" i="3"/>
  <c r="T37" i="3"/>
  <c r="R37" i="3"/>
  <c r="H37" i="3"/>
  <c r="G37" i="3"/>
  <c r="F37" i="3"/>
  <c r="E37" i="3"/>
  <c r="D37" i="3"/>
  <c r="P37" i="3" s="1"/>
  <c r="Q37" i="3" s="1"/>
  <c r="AB36" i="3"/>
  <c r="AA36" i="3"/>
  <c r="Z36" i="3"/>
  <c r="Y36" i="3"/>
  <c r="X36" i="3"/>
  <c r="V36" i="3"/>
  <c r="U36" i="3"/>
  <c r="T36" i="3"/>
  <c r="S36" i="3"/>
  <c r="R36" i="3"/>
  <c r="P36" i="3"/>
  <c r="Q36" i="3" s="1"/>
  <c r="H36" i="3"/>
  <c r="W36" i="3" s="1"/>
  <c r="G36" i="3"/>
  <c r="F36" i="3"/>
  <c r="E36" i="3"/>
  <c r="D36" i="3"/>
  <c r="AB35" i="3"/>
  <c r="AA35" i="3"/>
  <c r="Z35" i="3"/>
  <c r="Y35" i="3"/>
  <c r="X35" i="3"/>
  <c r="T35" i="3"/>
  <c r="S35" i="3"/>
  <c r="R35" i="3"/>
  <c r="P35" i="3"/>
  <c r="Q35" i="3" s="1"/>
  <c r="H35" i="3"/>
  <c r="W35" i="3" s="1"/>
  <c r="G35" i="3"/>
  <c r="V35" i="3" s="1"/>
  <c r="F35" i="3"/>
  <c r="U35" i="3" s="1"/>
  <c r="E35" i="3"/>
  <c r="D35" i="3"/>
  <c r="AB34" i="3"/>
  <c r="AA34" i="3"/>
  <c r="Z34" i="3"/>
  <c r="Y34" i="3"/>
  <c r="X34" i="3"/>
  <c r="V34" i="3"/>
  <c r="R34" i="3"/>
  <c r="P34" i="3"/>
  <c r="Q34" i="3" s="1"/>
  <c r="H34" i="3"/>
  <c r="W34" i="3" s="1"/>
  <c r="G34" i="3"/>
  <c r="F34" i="3"/>
  <c r="U34" i="3" s="1"/>
  <c r="E34" i="3"/>
  <c r="T34" i="3" s="1"/>
  <c r="D34" i="3"/>
  <c r="S34" i="3" s="1"/>
  <c r="AB33" i="3"/>
  <c r="AA33" i="3"/>
  <c r="Z33" i="3"/>
  <c r="Y33" i="3"/>
  <c r="X33" i="3"/>
  <c r="W33" i="3"/>
  <c r="V33" i="3"/>
  <c r="T33" i="3"/>
  <c r="P33" i="3"/>
  <c r="Q33" i="3" s="1"/>
  <c r="H33" i="3"/>
  <c r="G33" i="3"/>
  <c r="F33" i="3"/>
  <c r="U33" i="3" s="1"/>
  <c r="E33" i="3"/>
  <c r="D33" i="3"/>
  <c r="R33" i="3" s="1"/>
  <c r="AB32" i="3"/>
  <c r="AA32" i="3"/>
  <c r="Z32" i="3"/>
  <c r="Y32" i="3"/>
  <c r="X32" i="3"/>
  <c r="W32" i="3"/>
  <c r="V32" i="3"/>
  <c r="U32" i="3"/>
  <c r="T32" i="3"/>
  <c r="R32" i="3"/>
  <c r="H32" i="3"/>
  <c r="G32" i="3"/>
  <c r="F32" i="3"/>
  <c r="E32" i="3"/>
  <c r="D32" i="3"/>
  <c r="P32" i="3" s="1"/>
  <c r="Q32" i="3" s="1"/>
  <c r="AB31" i="3"/>
  <c r="AA31" i="3"/>
  <c r="Z31" i="3"/>
  <c r="Y31" i="3"/>
  <c r="X31" i="3"/>
  <c r="V31" i="3"/>
  <c r="U31" i="3"/>
  <c r="T31" i="3"/>
  <c r="S31" i="3"/>
  <c r="R31" i="3"/>
  <c r="P31" i="3"/>
  <c r="Q31" i="3" s="1"/>
  <c r="H31" i="3"/>
  <c r="W31" i="3" s="1"/>
  <c r="G31" i="3"/>
  <c r="F31" i="3"/>
  <c r="E31" i="3"/>
  <c r="D31" i="3"/>
  <c r="AB30" i="3"/>
  <c r="AA30" i="3"/>
  <c r="Z30" i="3"/>
  <c r="Y30" i="3"/>
  <c r="X30" i="3"/>
  <c r="T30" i="3"/>
  <c r="S30" i="3"/>
  <c r="R30" i="3"/>
  <c r="P30" i="3"/>
  <c r="Q30" i="3" s="1"/>
  <c r="H30" i="3"/>
  <c r="W30" i="3" s="1"/>
  <c r="G30" i="3"/>
  <c r="V30" i="3" s="1"/>
  <c r="F30" i="3"/>
  <c r="U30" i="3" s="1"/>
  <c r="E30" i="3"/>
  <c r="D30" i="3"/>
  <c r="AB29" i="3"/>
  <c r="AA29" i="3"/>
  <c r="Z29" i="3"/>
  <c r="Y29" i="3"/>
  <c r="X29" i="3"/>
  <c r="V29" i="3"/>
  <c r="R29" i="3"/>
  <c r="P29" i="3"/>
  <c r="Q29" i="3" s="1"/>
  <c r="H29" i="3"/>
  <c r="W29" i="3" s="1"/>
  <c r="G29" i="3"/>
  <c r="F29" i="3"/>
  <c r="U29" i="3" s="1"/>
  <c r="E29" i="3"/>
  <c r="T29" i="3" s="1"/>
  <c r="D29" i="3"/>
  <c r="S29" i="3" s="1"/>
  <c r="L23" i="3"/>
  <c r="L22" i="3"/>
  <c r="T21" i="3"/>
  <c r="S21" i="3"/>
  <c r="R21" i="3"/>
  <c r="Q21" i="3"/>
  <c r="P21" i="3"/>
  <c r="L21" i="3"/>
  <c r="V18" i="3"/>
  <c r="U18" i="3"/>
  <c r="T18" i="3"/>
  <c r="S18" i="3"/>
  <c r="R18" i="3"/>
  <c r="Q18" i="3"/>
  <c r="P18" i="3"/>
  <c r="V17" i="3"/>
  <c r="U17" i="3"/>
  <c r="T17" i="3"/>
  <c r="S17" i="3"/>
  <c r="R17" i="3"/>
  <c r="Q17" i="3"/>
  <c r="P17" i="3"/>
  <c r="V16" i="3"/>
  <c r="U16" i="3"/>
  <c r="T16" i="3"/>
  <c r="S16" i="3"/>
  <c r="R16" i="3"/>
  <c r="Q16" i="3"/>
  <c r="P16" i="3"/>
  <c r="V15" i="3"/>
  <c r="U15" i="3"/>
  <c r="T15" i="3"/>
  <c r="S15" i="3"/>
  <c r="R15" i="3"/>
  <c r="Q15" i="3"/>
  <c r="P15" i="3"/>
  <c r="M14" i="3"/>
  <c r="L14" i="3"/>
  <c r="D14" i="3"/>
  <c r="C3" i="3"/>
  <c r="AA49" i="2"/>
  <c r="Y49" i="2"/>
  <c r="AC48" i="2"/>
  <c r="AB48" i="2"/>
  <c r="AA48" i="2"/>
  <c r="Z48" i="2"/>
  <c r="Y48" i="2"/>
  <c r="X48" i="2"/>
  <c r="W48" i="2"/>
  <c r="V48" i="2"/>
  <c r="T48" i="2"/>
  <c r="S48" i="2"/>
  <c r="O48" i="2"/>
  <c r="H48" i="2"/>
  <c r="G48" i="2"/>
  <c r="F48" i="2"/>
  <c r="E48" i="2"/>
  <c r="U48" i="2" s="1"/>
  <c r="D48" i="2"/>
  <c r="Q48" i="2" s="1"/>
  <c r="R48" i="2" s="1"/>
  <c r="C48" i="2"/>
  <c r="AC47" i="2"/>
  <c r="AB47" i="2"/>
  <c r="AA47" i="2"/>
  <c r="Z47" i="2"/>
  <c r="Y47" i="2"/>
  <c r="X47" i="2"/>
  <c r="W47" i="2"/>
  <c r="V47" i="2"/>
  <c r="T47" i="2"/>
  <c r="S47" i="2"/>
  <c r="O47" i="2"/>
  <c r="H47" i="2"/>
  <c r="G47" i="2"/>
  <c r="F47" i="2"/>
  <c r="E47" i="2"/>
  <c r="U47" i="2" s="1"/>
  <c r="D47" i="2"/>
  <c r="Q47" i="2" s="1"/>
  <c r="R47" i="2" s="1"/>
  <c r="C47" i="2"/>
  <c r="AC46" i="2"/>
  <c r="AB46" i="2"/>
  <c r="AA46" i="2"/>
  <c r="Z46" i="2"/>
  <c r="Y46" i="2"/>
  <c r="X46" i="2"/>
  <c r="W46" i="2"/>
  <c r="V46" i="2"/>
  <c r="T46" i="2"/>
  <c r="S46" i="2"/>
  <c r="O46" i="2"/>
  <c r="H46" i="2"/>
  <c r="G46" i="2"/>
  <c r="F46" i="2"/>
  <c r="E46" i="2"/>
  <c r="U46" i="2" s="1"/>
  <c r="D46" i="2"/>
  <c r="Q46" i="2" s="1"/>
  <c r="R46" i="2" s="1"/>
  <c r="C46" i="2"/>
  <c r="AC45" i="2"/>
  <c r="AB45" i="2"/>
  <c r="AA45" i="2"/>
  <c r="Z45" i="2"/>
  <c r="Y45" i="2"/>
  <c r="X45" i="2"/>
  <c r="W45" i="2"/>
  <c r="V45" i="2"/>
  <c r="T45" i="2"/>
  <c r="S45" i="2"/>
  <c r="O45" i="2"/>
  <c r="H45" i="2"/>
  <c r="G45" i="2"/>
  <c r="F45" i="2"/>
  <c r="E45" i="2"/>
  <c r="U45" i="2" s="1"/>
  <c r="D45" i="2"/>
  <c r="Q45" i="2" s="1"/>
  <c r="R45" i="2" s="1"/>
  <c r="C45" i="2"/>
  <c r="AC44" i="2"/>
  <c r="AB44" i="2"/>
  <c r="AA44" i="2"/>
  <c r="Z44" i="2"/>
  <c r="Y44" i="2"/>
  <c r="X44" i="2"/>
  <c r="W44" i="2"/>
  <c r="V44" i="2"/>
  <c r="T44" i="2"/>
  <c r="S44" i="2"/>
  <c r="O44" i="2"/>
  <c r="H44" i="2"/>
  <c r="G44" i="2"/>
  <c r="F44" i="2"/>
  <c r="E44" i="2"/>
  <c r="U44" i="2" s="1"/>
  <c r="D44" i="2"/>
  <c r="Q44" i="2" s="1"/>
  <c r="R44" i="2" s="1"/>
  <c r="C44" i="2"/>
  <c r="AC43" i="2"/>
  <c r="AB43" i="2"/>
  <c r="AA43" i="2"/>
  <c r="Z43" i="2"/>
  <c r="Y43" i="2"/>
  <c r="X43" i="2"/>
  <c r="W43" i="2"/>
  <c r="V43" i="2"/>
  <c r="T43" i="2"/>
  <c r="S43" i="2"/>
  <c r="O43" i="2"/>
  <c r="H43" i="2"/>
  <c r="G43" i="2"/>
  <c r="F43" i="2"/>
  <c r="E43" i="2"/>
  <c r="U43" i="2" s="1"/>
  <c r="D43" i="2"/>
  <c r="Q43" i="2" s="1"/>
  <c r="R43" i="2" s="1"/>
  <c r="C43" i="2"/>
  <c r="AC42" i="2"/>
  <c r="AB42" i="2"/>
  <c r="AA42" i="2"/>
  <c r="Z42" i="2"/>
  <c r="Y42" i="2"/>
  <c r="X42" i="2"/>
  <c r="W42" i="2"/>
  <c r="V42" i="2"/>
  <c r="T42" i="2"/>
  <c r="S42" i="2"/>
  <c r="O42" i="2"/>
  <c r="H42" i="2"/>
  <c r="G42" i="2"/>
  <c r="F42" i="2"/>
  <c r="E42" i="2"/>
  <c r="U42" i="2" s="1"/>
  <c r="D42" i="2"/>
  <c r="Q42" i="2" s="1"/>
  <c r="R42" i="2" s="1"/>
  <c r="C42" i="2"/>
  <c r="AC41" i="2"/>
  <c r="AB41" i="2"/>
  <c r="AA41" i="2"/>
  <c r="Z41" i="2"/>
  <c r="Y41" i="2"/>
  <c r="X41" i="2"/>
  <c r="W41" i="2"/>
  <c r="V41" i="2"/>
  <c r="T41" i="2"/>
  <c r="S41" i="2"/>
  <c r="O41" i="2"/>
  <c r="H41" i="2"/>
  <c r="G41" i="2"/>
  <c r="F41" i="2"/>
  <c r="E41" i="2"/>
  <c r="U41" i="2" s="1"/>
  <c r="D41" i="2"/>
  <c r="Q41" i="2" s="1"/>
  <c r="R41" i="2" s="1"/>
  <c r="C41" i="2"/>
  <c r="AC40" i="2"/>
  <c r="AB40" i="2"/>
  <c r="AA40" i="2"/>
  <c r="Z40" i="2"/>
  <c r="Y40" i="2"/>
  <c r="X40" i="2"/>
  <c r="W40" i="2"/>
  <c r="V40" i="2"/>
  <c r="T40" i="2"/>
  <c r="S40" i="2"/>
  <c r="O40" i="2"/>
  <c r="H40" i="2"/>
  <c r="G40" i="2"/>
  <c r="F40" i="2"/>
  <c r="E40" i="2"/>
  <c r="U40" i="2" s="1"/>
  <c r="D40" i="2"/>
  <c r="Q40" i="2" s="1"/>
  <c r="R40" i="2" s="1"/>
  <c r="C40" i="2"/>
  <c r="AC39" i="2"/>
  <c r="AB39" i="2"/>
  <c r="AA39" i="2"/>
  <c r="Z39" i="2"/>
  <c r="Y39" i="2"/>
  <c r="X39" i="2"/>
  <c r="W39" i="2"/>
  <c r="V39" i="2"/>
  <c r="T39" i="2"/>
  <c r="S39" i="2"/>
  <c r="O39" i="2"/>
  <c r="H39" i="2"/>
  <c r="G39" i="2"/>
  <c r="F39" i="2"/>
  <c r="E39" i="2"/>
  <c r="U39" i="2" s="1"/>
  <c r="D39" i="2"/>
  <c r="Q39" i="2" s="1"/>
  <c r="R39" i="2" s="1"/>
  <c r="C39" i="2"/>
  <c r="AC38" i="2"/>
  <c r="AB38" i="2"/>
  <c r="AA38" i="2"/>
  <c r="Z38" i="2"/>
  <c r="Y38" i="2"/>
  <c r="X38" i="2"/>
  <c r="W38" i="2"/>
  <c r="V38" i="2"/>
  <c r="T38" i="2"/>
  <c r="S38" i="2"/>
  <c r="O38" i="2"/>
  <c r="H38" i="2"/>
  <c r="G38" i="2"/>
  <c r="F38" i="2"/>
  <c r="E38" i="2"/>
  <c r="U38" i="2" s="1"/>
  <c r="D38" i="2"/>
  <c r="Q38" i="2" s="1"/>
  <c r="R38" i="2" s="1"/>
  <c r="C38" i="2"/>
  <c r="AC37" i="2"/>
  <c r="AB37" i="2"/>
  <c r="AA37" i="2"/>
  <c r="Z37" i="2"/>
  <c r="Y37" i="2"/>
  <c r="X37" i="2"/>
  <c r="W37" i="2"/>
  <c r="V37" i="2"/>
  <c r="T37" i="2"/>
  <c r="S37" i="2"/>
  <c r="O37" i="2"/>
  <c r="H37" i="2"/>
  <c r="G37" i="2"/>
  <c r="F37" i="2"/>
  <c r="E37" i="2"/>
  <c r="U37" i="2" s="1"/>
  <c r="D37" i="2"/>
  <c r="Q37" i="2" s="1"/>
  <c r="R37" i="2" s="1"/>
  <c r="C37" i="2"/>
  <c r="AC36" i="2"/>
  <c r="AB36" i="2"/>
  <c r="AA36" i="2"/>
  <c r="Z36" i="2"/>
  <c r="Y36" i="2"/>
  <c r="X36" i="2"/>
  <c r="W36" i="2"/>
  <c r="V36" i="2"/>
  <c r="T36" i="2"/>
  <c r="S36" i="2"/>
  <c r="O36" i="2"/>
  <c r="H36" i="2"/>
  <c r="G36" i="2"/>
  <c r="F36" i="2"/>
  <c r="E36" i="2"/>
  <c r="U36" i="2" s="1"/>
  <c r="D36" i="2"/>
  <c r="Q36" i="2" s="1"/>
  <c r="R36" i="2" s="1"/>
  <c r="C36" i="2"/>
  <c r="AC35" i="2"/>
  <c r="AB35" i="2"/>
  <c r="AA35" i="2"/>
  <c r="Z35" i="2"/>
  <c r="Y35" i="2"/>
  <c r="X35" i="2"/>
  <c r="W35" i="2"/>
  <c r="V35" i="2"/>
  <c r="T35" i="2"/>
  <c r="S35" i="2"/>
  <c r="O35" i="2"/>
  <c r="H35" i="2"/>
  <c r="G35" i="2"/>
  <c r="F35" i="2"/>
  <c r="E35" i="2"/>
  <c r="U35" i="2" s="1"/>
  <c r="D35" i="2"/>
  <c r="Q35" i="2" s="1"/>
  <c r="R35" i="2" s="1"/>
  <c r="C35" i="2"/>
  <c r="AC34" i="2"/>
  <c r="AB34" i="2"/>
  <c r="AA34" i="2"/>
  <c r="Z34" i="2"/>
  <c r="Y34" i="2"/>
  <c r="X34" i="2"/>
  <c r="W34" i="2"/>
  <c r="V34" i="2"/>
  <c r="T34" i="2"/>
  <c r="S34" i="2"/>
  <c r="O34" i="2"/>
  <c r="H34" i="2"/>
  <c r="G34" i="2"/>
  <c r="F34" i="2"/>
  <c r="E34" i="2"/>
  <c r="U34" i="2" s="1"/>
  <c r="D34" i="2"/>
  <c r="Q34" i="2" s="1"/>
  <c r="R34" i="2" s="1"/>
  <c r="C34" i="2"/>
  <c r="AC33" i="2"/>
  <c r="AB33" i="2"/>
  <c r="AA33" i="2"/>
  <c r="Z33" i="2"/>
  <c r="Y33" i="2"/>
  <c r="X33" i="2"/>
  <c r="W33" i="2"/>
  <c r="V33" i="2"/>
  <c r="T33" i="2"/>
  <c r="S33" i="2"/>
  <c r="O33" i="2"/>
  <c r="H33" i="2"/>
  <c r="G33" i="2"/>
  <c r="F33" i="2"/>
  <c r="E33" i="2"/>
  <c r="U33" i="2" s="1"/>
  <c r="D33" i="2"/>
  <c r="Q33" i="2" s="1"/>
  <c r="R33" i="2" s="1"/>
  <c r="C33" i="2"/>
  <c r="AC32" i="2"/>
  <c r="AB32" i="2"/>
  <c r="AA32" i="2"/>
  <c r="Z32" i="2"/>
  <c r="Y32" i="2"/>
  <c r="X32" i="2"/>
  <c r="W32" i="2"/>
  <c r="V32" i="2"/>
  <c r="T32" i="2"/>
  <c r="S32" i="2"/>
  <c r="O32" i="2"/>
  <c r="H32" i="2"/>
  <c r="G32" i="2"/>
  <c r="F32" i="2"/>
  <c r="E32" i="2"/>
  <c r="U32" i="2" s="1"/>
  <c r="D32" i="2"/>
  <c r="Q32" i="2" s="1"/>
  <c r="R32" i="2" s="1"/>
  <c r="C32" i="2"/>
  <c r="AC31" i="2"/>
  <c r="AB31" i="2"/>
  <c r="AA31" i="2"/>
  <c r="Z31" i="2"/>
  <c r="Y31" i="2"/>
  <c r="X31" i="2"/>
  <c r="W31" i="2"/>
  <c r="V31" i="2"/>
  <c r="T31" i="2"/>
  <c r="S31" i="2"/>
  <c r="O31" i="2"/>
  <c r="H31" i="2"/>
  <c r="G31" i="2"/>
  <c r="F31" i="2"/>
  <c r="E31" i="2"/>
  <c r="U31" i="2" s="1"/>
  <c r="D31" i="2"/>
  <c r="Q31" i="2" s="1"/>
  <c r="R31" i="2" s="1"/>
  <c r="C31" i="2"/>
  <c r="AC30" i="2"/>
  <c r="AB30" i="2"/>
  <c r="AA30" i="2"/>
  <c r="Z30" i="2"/>
  <c r="Y30" i="2"/>
  <c r="X30" i="2"/>
  <c r="W30" i="2"/>
  <c r="V30" i="2"/>
  <c r="T30" i="2"/>
  <c r="S30" i="2"/>
  <c r="O30" i="2"/>
  <c r="H30" i="2"/>
  <c r="G30" i="2"/>
  <c r="F30" i="2"/>
  <c r="E30" i="2"/>
  <c r="U30" i="2" s="1"/>
  <c r="D30" i="2"/>
  <c r="Q30" i="2" s="1"/>
  <c r="R30" i="2" s="1"/>
  <c r="C30" i="2"/>
  <c r="AC29" i="2"/>
  <c r="AC49" i="2" s="1"/>
  <c r="AB29" i="2"/>
  <c r="AB49" i="2" s="1"/>
  <c r="AA29" i="2"/>
  <c r="Z29" i="2"/>
  <c r="Z49" i="2" s="1"/>
  <c r="Y29" i="2"/>
  <c r="X29" i="2"/>
  <c r="W29" i="2"/>
  <c r="V29" i="2"/>
  <c r="T29" i="2"/>
  <c r="S29" i="2"/>
  <c r="O29" i="2"/>
  <c r="H29" i="2"/>
  <c r="G29" i="2"/>
  <c r="F29" i="2"/>
  <c r="E29" i="2"/>
  <c r="U29" i="2" s="1"/>
  <c r="D29" i="2"/>
  <c r="Q29" i="2" s="1"/>
  <c r="R29" i="2" s="1"/>
  <c r="C29" i="2"/>
  <c r="M23" i="2"/>
  <c r="K23" i="2"/>
  <c r="J23" i="2"/>
  <c r="U21" i="2" s="1"/>
  <c r="M22" i="2"/>
  <c r="K22" i="2"/>
  <c r="J22" i="2"/>
  <c r="T21" i="2" s="1"/>
  <c r="R21" i="2"/>
  <c r="M21" i="2"/>
  <c r="K21" i="2"/>
  <c r="J21" i="2"/>
  <c r="S21" i="2" s="1"/>
  <c r="W18" i="2"/>
  <c r="V18" i="2"/>
  <c r="U18" i="2"/>
  <c r="T18" i="2"/>
  <c r="S18" i="2"/>
  <c r="Q18" i="2"/>
  <c r="M18" i="2"/>
  <c r="L18" i="2"/>
  <c r="K18" i="2"/>
  <c r="J18" i="2"/>
  <c r="I18" i="2"/>
  <c r="R18" i="2" s="1"/>
  <c r="U17" i="2"/>
  <c r="M17" i="2"/>
  <c r="W17" i="2" s="1"/>
  <c r="L17" i="2"/>
  <c r="V17" i="2" s="1"/>
  <c r="K17" i="2"/>
  <c r="J17" i="2"/>
  <c r="I17" i="2"/>
  <c r="Q17" i="2" s="1"/>
  <c r="W16" i="2"/>
  <c r="U16" i="2"/>
  <c r="R16" i="2"/>
  <c r="Q16" i="2"/>
  <c r="M16" i="2"/>
  <c r="L16" i="2"/>
  <c r="V16" i="2" s="1"/>
  <c r="K16" i="2"/>
  <c r="J16" i="2"/>
  <c r="I16" i="2"/>
  <c r="T16" i="2" s="1"/>
  <c r="U15" i="2"/>
  <c r="T15" i="2"/>
  <c r="S15" i="2"/>
  <c r="R15" i="2"/>
  <c r="Q15" i="2"/>
  <c r="M15" i="2"/>
  <c r="W15" i="2" s="1"/>
  <c r="L15" i="2"/>
  <c r="V15" i="2" s="1"/>
  <c r="K15" i="2"/>
  <c r="J15" i="2"/>
  <c r="I15" i="2"/>
  <c r="M14" i="2"/>
  <c r="L14" i="2"/>
  <c r="D14" i="2"/>
  <c r="K11" i="2"/>
  <c r="K10" i="2"/>
  <c r="Q21" i="2"/>
  <c r="J7" i="2"/>
  <c r="C3" i="2"/>
  <c r="AA49" i="1"/>
  <c r="Y49" i="1"/>
  <c r="AC48" i="1"/>
  <c r="AB48" i="1"/>
  <c r="AA48" i="1"/>
  <c r="Z48" i="1"/>
  <c r="Y48" i="1"/>
  <c r="X48" i="1"/>
  <c r="W48" i="1"/>
  <c r="V48" i="1"/>
  <c r="T48" i="1"/>
  <c r="S48" i="1"/>
  <c r="O48" i="1"/>
  <c r="H48" i="1"/>
  <c r="G48" i="1"/>
  <c r="F48" i="1"/>
  <c r="E48" i="1"/>
  <c r="U48" i="1" s="1"/>
  <c r="D48" i="1"/>
  <c r="Q48" i="1" s="1"/>
  <c r="R48" i="1" s="1"/>
  <c r="C48" i="1"/>
  <c r="AC47" i="1"/>
  <c r="AB47" i="1"/>
  <c r="AA47" i="1"/>
  <c r="Z47" i="1"/>
  <c r="Y47" i="1"/>
  <c r="X47" i="1"/>
  <c r="W47" i="1"/>
  <c r="V47" i="1"/>
  <c r="T47" i="1"/>
  <c r="S47" i="1"/>
  <c r="O47" i="1"/>
  <c r="H47" i="1"/>
  <c r="G47" i="1"/>
  <c r="F47" i="1"/>
  <c r="E47" i="1"/>
  <c r="U47" i="1" s="1"/>
  <c r="D47" i="1"/>
  <c r="Q47" i="1" s="1"/>
  <c r="R47" i="1" s="1"/>
  <c r="C47" i="1"/>
  <c r="AC46" i="1"/>
  <c r="AB46" i="1"/>
  <c r="AA46" i="1"/>
  <c r="Z46" i="1"/>
  <c r="Y46" i="1"/>
  <c r="X46" i="1"/>
  <c r="W46" i="1"/>
  <c r="V46" i="1"/>
  <c r="T46" i="1"/>
  <c r="S46" i="1"/>
  <c r="O46" i="1"/>
  <c r="H46" i="1"/>
  <c r="G46" i="1"/>
  <c r="F46" i="1"/>
  <c r="E46" i="1"/>
  <c r="U46" i="1" s="1"/>
  <c r="D46" i="1"/>
  <c r="Q46" i="1" s="1"/>
  <c r="R46" i="1" s="1"/>
  <c r="C46" i="1"/>
  <c r="AC45" i="1"/>
  <c r="AB45" i="1"/>
  <c r="AA45" i="1"/>
  <c r="Z45" i="1"/>
  <c r="Y45" i="1"/>
  <c r="X45" i="1"/>
  <c r="W45" i="1"/>
  <c r="V45" i="1"/>
  <c r="T45" i="1"/>
  <c r="S45" i="1"/>
  <c r="O45" i="1"/>
  <c r="H45" i="1"/>
  <c r="G45" i="1"/>
  <c r="F45" i="1"/>
  <c r="E45" i="1"/>
  <c r="U45" i="1" s="1"/>
  <c r="D45" i="1"/>
  <c r="Q45" i="1" s="1"/>
  <c r="R45" i="1" s="1"/>
  <c r="C45" i="1"/>
  <c r="AC44" i="1"/>
  <c r="AB44" i="1"/>
  <c r="AA44" i="1"/>
  <c r="Z44" i="1"/>
  <c r="Y44" i="1"/>
  <c r="X44" i="1"/>
  <c r="W44" i="1"/>
  <c r="V44" i="1"/>
  <c r="T44" i="1"/>
  <c r="S44" i="1"/>
  <c r="O44" i="1"/>
  <c r="H44" i="1"/>
  <c r="G44" i="1"/>
  <c r="F44" i="1"/>
  <c r="E44" i="1"/>
  <c r="U44" i="1" s="1"/>
  <c r="D44" i="1"/>
  <c r="Q44" i="1" s="1"/>
  <c r="R44" i="1" s="1"/>
  <c r="C44" i="1"/>
  <c r="AC43" i="1"/>
  <c r="AB43" i="1"/>
  <c r="AA43" i="1"/>
  <c r="Z43" i="1"/>
  <c r="Y43" i="1"/>
  <c r="X43" i="1"/>
  <c r="W43" i="1"/>
  <c r="V43" i="1"/>
  <c r="T43" i="1"/>
  <c r="S43" i="1"/>
  <c r="O43" i="1"/>
  <c r="H43" i="1"/>
  <c r="G43" i="1"/>
  <c r="F43" i="1"/>
  <c r="E43" i="1"/>
  <c r="U43" i="1" s="1"/>
  <c r="D43" i="1"/>
  <c r="Q43" i="1" s="1"/>
  <c r="R43" i="1" s="1"/>
  <c r="C43" i="1"/>
  <c r="AC42" i="1"/>
  <c r="AB42" i="1"/>
  <c r="AA42" i="1"/>
  <c r="Z42" i="1"/>
  <c r="Y42" i="1"/>
  <c r="X42" i="1"/>
  <c r="W42" i="1"/>
  <c r="V42" i="1"/>
  <c r="T42" i="1"/>
  <c r="S42" i="1"/>
  <c r="O42" i="1"/>
  <c r="H42" i="1"/>
  <c r="G42" i="1"/>
  <c r="F42" i="1"/>
  <c r="E42" i="1"/>
  <c r="U42" i="1" s="1"/>
  <c r="D42" i="1"/>
  <c r="Q42" i="1" s="1"/>
  <c r="R42" i="1" s="1"/>
  <c r="C42" i="1"/>
  <c r="AC41" i="1"/>
  <c r="AB41" i="1"/>
  <c r="AA41" i="1"/>
  <c r="Z41" i="1"/>
  <c r="Y41" i="1"/>
  <c r="X41" i="1"/>
  <c r="W41" i="1"/>
  <c r="V41" i="1"/>
  <c r="T41" i="1"/>
  <c r="S41" i="1"/>
  <c r="O41" i="1"/>
  <c r="H41" i="1"/>
  <c r="G41" i="1"/>
  <c r="F41" i="1"/>
  <c r="E41" i="1"/>
  <c r="U41" i="1" s="1"/>
  <c r="D41" i="1"/>
  <c r="Q41" i="1" s="1"/>
  <c r="R41" i="1" s="1"/>
  <c r="C41" i="1"/>
  <c r="AC40" i="1"/>
  <c r="AB40" i="1"/>
  <c r="AA40" i="1"/>
  <c r="Z40" i="1"/>
  <c r="Y40" i="1"/>
  <c r="X40" i="1"/>
  <c r="W40" i="1"/>
  <c r="V40" i="1"/>
  <c r="T40" i="1"/>
  <c r="S40" i="1"/>
  <c r="O40" i="1"/>
  <c r="H40" i="1"/>
  <c r="G40" i="1"/>
  <c r="F40" i="1"/>
  <c r="E40" i="1"/>
  <c r="U40" i="1" s="1"/>
  <c r="D40" i="1"/>
  <c r="Q40" i="1" s="1"/>
  <c r="R40" i="1" s="1"/>
  <c r="C40" i="1"/>
  <c r="AC39" i="1"/>
  <c r="AB39" i="1"/>
  <c r="AA39" i="1"/>
  <c r="Z39" i="1"/>
  <c r="Y39" i="1"/>
  <c r="X39" i="1"/>
  <c r="W39" i="1"/>
  <c r="V39" i="1"/>
  <c r="T39" i="1"/>
  <c r="S39" i="1"/>
  <c r="O39" i="1"/>
  <c r="H39" i="1"/>
  <c r="G39" i="1"/>
  <c r="F39" i="1"/>
  <c r="E39" i="1"/>
  <c r="U39" i="1" s="1"/>
  <c r="D39" i="1"/>
  <c r="Q39" i="1" s="1"/>
  <c r="R39" i="1" s="1"/>
  <c r="C39" i="1"/>
  <c r="AC38" i="1"/>
  <c r="AB38" i="1"/>
  <c r="AA38" i="1"/>
  <c r="Z38" i="1"/>
  <c r="Y38" i="1"/>
  <c r="X38" i="1"/>
  <c r="W38" i="1"/>
  <c r="V38" i="1"/>
  <c r="T38" i="1"/>
  <c r="S38" i="1"/>
  <c r="O38" i="1"/>
  <c r="H38" i="1"/>
  <c r="G38" i="1"/>
  <c r="F38" i="1"/>
  <c r="E38" i="1"/>
  <c r="U38" i="1" s="1"/>
  <c r="D38" i="1"/>
  <c r="Q38" i="1" s="1"/>
  <c r="R38" i="1" s="1"/>
  <c r="C38" i="1"/>
  <c r="AC37" i="1"/>
  <c r="AB37" i="1"/>
  <c r="AA37" i="1"/>
  <c r="Z37" i="1"/>
  <c r="Y37" i="1"/>
  <c r="X37" i="1"/>
  <c r="W37" i="1"/>
  <c r="V37" i="1"/>
  <c r="T37" i="1"/>
  <c r="S37" i="1"/>
  <c r="O37" i="1"/>
  <c r="H37" i="1"/>
  <c r="G37" i="1"/>
  <c r="F37" i="1"/>
  <c r="E37" i="1"/>
  <c r="U37" i="1" s="1"/>
  <c r="D37" i="1"/>
  <c r="Q37" i="1" s="1"/>
  <c r="R37" i="1" s="1"/>
  <c r="C37" i="1"/>
  <c r="AC36" i="1"/>
  <c r="AB36" i="1"/>
  <c r="AA36" i="1"/>
  <c r="Z36" i="1"/>
  <c r="Y36" i="1"/>
  <c r="X36" i="1"/>
  <c r="W36" i="1"/>
  <c r="V36" i="1"/>
  <c r="T36" i="1"/>
  <c r="S36" i="1"/>
  <c r="O36" i="1"/>
  <c r="H36" i="1"/>
  <c r="G36" i="1"/>
  <c r="F36" i="1"/>
  <c r="E36" i="1"/>
  <c r="U36" i="1" s="1"/>
  <c r="D36" i="1"/>
  <c r="Q36" i="1" s="1"/>
  <c r="R36" i="1" s="1"/>
  <c r="C36" i="1"/>
  <c r="AC35" i="1"/>
  <c r="AB35" i="1"/>
  <c r="AA35" i="1"/>
  <c r="Z35" i="1"/>
  <c r="Y35" i="1"/>
  <c r="X35" i="1"/>
  <c r="W35" i="1"/>
  <c r="V35" i="1"/>
  <c r="T35" i="1"/>
  <c r="S35" i="1"/>
  <c r="O35" i="1"/>
  <c r="H35" i="1"/>
  <c r="G35" i="1"/>
  <c r="F35" i="1"/>
  <c r="E35" i="1"/>
  <c r="U35" i="1" s="1"/>
  <c r="D35" i="1"/>
  <c r="Q35" i="1" s="1"/>
  <c r="R35" i="1" s="1"/>
  <c r="C35" i="1"/>
  <c r="AC34" i="1"/>
  <c r="AB34" i="1"/>
  <c r="AA34" i="1"/>
  <c r="Z34" i="1"/>
  <c r="Y34" i="1"/>
  <c r="X34" i="1"/>
  <c r="W34" i="1"/>
  <c r="V34" i="1"/>
  <c r="T34" i="1"/>
  <c r="S34" i="1"/>
  <c r="O34" i="1"/>
  <c r="H34" i="1"/>
  <c r="G34" i="1"/>
  <c r="F34" i="1"/>
  <c r="E34" i="1"/>
  <c r="U34" i="1" s="1"/>
  <c r="D34" i="1"/>
  <c r="Q34" i="1" s="1"/>
  <c r="R34" i="1" s="1"/>
  <c r="C34" i="1"/>
  <c r="AC33" i="1"/>
  <c r="AB33" i="1"/>
  <c r="AA33" i="1"/>
  <c r="Z33" i="1"/>
  <c r="Y33" i="1"/>
  <c r="X33" i="1"/>
  <c r="W33" i="1"/>
  <c r="V33" i="1"/>
  <c r="T33" i="1"/>
  <c r="S33" i="1"/>
  <c r="O33" i="1"/>
  <c r="H33" i="1"/>
  <c r="G33" i="1"/>
  <c r="F33" i="1"/>
  <c r="E33" i="1"/>
  <c r="U33" i="1" s="1"/>
  <c r="D33" i="1"/>
  <c r="Q33" i="1" s="1"/>
  <c r="R33" i="1" s="1"/>
  <c r="C33" i="1"/>
  <c r="AC32" i="1"/>
  <c r="AB32" i="1"/>
  <c r="AA32" i="1"/>
  <c r="Z32" i="1"/>
  <c r="Y32" i="1"/>
  <c r="X32" i="1"/>
  <c r="W32" i="1"/>
  <c r="V32" i="1"/>
  <c r="T32" i="1"/>
  <c r="S32" i="1"/>
  <c r="O32" i="1"/>
  <c r="H32" i="1"/>
  <c r="G32" i="1"/>
  <c r="F32" i="1"/>
  <c r="E32" i="1"/>
  <c r="U32" i="1" s="1"/>
  <c r="D32" i="1"/>
  <c r="Q32" i="1" s="1"/>
  <c r="R32" i="1" s="1"/>
  <c r="C32" i="1"/>
  <c r="AC31" i="1"/>
  <c r="AB31" i="1"/>
  <c r="AA31" i="1"/>
  <c r="Z31" i="1"/>
  <c r="Y31" i="1"/>
  <c r="X31" i="1"/>
  <c r="W31" i="1"/>
  <c r="V31" i="1"/>
  <c r="T31" i="1"/>
  <c r="S31" i="1"/>
  <c r="O31" i="1"/>
  <c r="H31" i="1"/>
  <c r="G31" i="1"/>
  <c r="F31" i="1"/>
  <c r="E31" i="1"/>
  <c r="U31" i="1" s="1"/>
  <c r="D31" i="1"/>
  <c r="Q31" i="1" s="1"/>
  <c r="R31" i="1" s="1"/>
  <c r="C31" i="1"/>
  <c r="AC30" i="1"/>
  <c r="AB30" i="1"/>
  <c r="AA30" i="1"/>
  <c r="Z30" i="1"/>
  <c r="Y30" i="1"/>
  <c r="X30" i="1"/>
  <c r="W30" i="1"/>
  <c r="V30" i="1"/>
  <c r="T30" i="1"/>
  <c r="S30" i="1"/>
  <c r="O30" i="1"/>
  <c r="H30" i="1"/>
  <c r="G30" i="1"/>
  <c r="F30" i="1"/>
  <c r="E30" i="1"/>
  <c r="U30" i="1" s="1"/>
  <c r="D30" i="1"/>
  <c r="Q30" i="1" s="1"/>
  <c r="R30" i="1" s="1"/>
  <c r="C30" i="1"/>
  <c r="AC29" i="1"/>
  <c r="AC49" i="1" s="1"/>
  <c r="AB29" i="1"/>
  <c r="AB49" i="1" s="1"/>
  <c r="AA29" i="1"/>
  <c r="Z29" i="1"/>
  <c r="Z49" i="1" s="1"/>
  <c r="Y29" i="1"/>
  <c r="X29" i="1"/>
  <c r="W29" i="1"/>
  <c r="V29" i="1"/>
  <c r="T29" i="1"/>
  <c r="S29" i="1"/>
  <c r="O29" i="1"/>
  <c r="H29" i="1"/>
  <c r="G29" i="1"/>
  <c r="F29" i="1"/>
  <c r="E29" i="1"/>
  <c r="U29" i="1" s="1"/>
  <c r="D29" i="1"/>
  <c r="Q29" i="1" s="1"/>
  <c r="R29" i="1" s="1"/>
  <c r="C29" i="1"/>
  <c r="L23" i="1"/>
  <c r="L23" i="2" s="1"/>
  <c r="L22" i="1"/>
  <c r="L22" i="2" s="1"/>
  <c r="U21" i="1"/>
  <c r="T21" i="1"/>
  <c r="S21" i="1"/>
  <c r="L21" i="1"/>
  <c r="L21" i="2" s="1"/>
  <c r="W18" i="1"/>
  <c r="V18" i="1"/>
  <c r="U18" i="1"/>
  <c r="T18" i="1"/>
  <c r="S18" i="1"/>
  <c r="R18" i="1"/>
  <c r="Q18" i="1"/>
  <c r="W17" i="1"/>
  <c r="V17" i="1"/>
  <c r="U17" i="1"/>
  <c r="T17" i="1"/>
  <c r="S17" i="1"/>
  <c r="R17" i="1"/>
  <c r="Q17" i="1"/>
  <c r="W16" i="1"/>
  <c r="V16" i="1"/>
  <c r="U16" i="1"/>
  <c r="T16" i="1"/>
  <c r="S16" i="1"/>
  <c r="R16" i="1"/>
  <c r="Q16" i="1"/>
  <c r="W15" i="1"/>
  <c r="V15" i="1"/>
  <c r="U15" i="1"/>
  <c r="T15" i="1"/>
  <c r="S15" i="1"/>
  <c r="R15" i="1"/>
  <c r="Q15" i="1"/>
  <c r="M14" i="1"/>
  <c r="L14" i="1"/>
  <c r="D14" i="1"/>
  <c r="R21" i="1"/>
  <c r="Q21" i="1"/>
  <c r="C3" i="1"/>
  <c r="S16" i="2" l="1"/>
  <c r="R17" i="2"/>
  <c r="S33" i="3"/>
  <c r="S38" i="3"/>
  <c r="S43" i="3"/>
  <c r="S48" i="3"/>
  <c r="S17" i="2"/>
  <c r="T17" i="2"/>
  <c r="S32" i="3"/>
  <c r="S37" i="3"/>
  <c r="S42" i="3"/>
  <c r="S47" i="3"/>
  <c r="P38" i="3"/>
  <c r="Q38" i="3" s="1"/>
  <c r="P43" i="3"/>
  <c r="Q43" i="3" s="1"/>
  <c r="P48" i="3"/>
  <c r="Q48" i="3" s="1"/>
</calcChain>
</file>

<file path=xl/sharedStrings.xml><?xml version="1.0" encoding="utf-8"?>
<sst xmlns="http://schemas.openxmlformats.org/spreadsheetml/2006/main" count="188" uniqueCount="51">
  <si>
    <t>【参加校作成書類】</t>
    <rPh sb="1" eb="3">
      <t>サンカ</t>
    </rPh>
    <rPh sb="3" eb="4">
      <t>コウ</t>
    </rPh>
    <rPh sb="4" eb="6">
      <t>サクセイ</t>
    </rPh>
    <rPh sb="6" eb="8">
      <t>ショルイ</t>
    </rPh>
    <phoneticPr fontId="2"/>
  </si>
  <si>
    <t>出場申込書</t>
    <rPh sb="0" eb="2">
      <t xml:space="preserve">シュツジョウ </t>
    </rPh>
    <rPh sb="2" eb="4">
      <t xml:space="preserve">モウシコミヒョウ </t>
    </rPh>
    <rPh sb="4" eb="5">
      <t>ショ</t>
    </rPh>
    <phoneticPr fontId="2"/>
  </si>
  <si>
    <t>作成日</t>
    <rPh sb="0" eb="3">
      <t>サクセイビ</t>
    </rPh>
    <phoneticPr fontId="2"/>
  </si>
  <si>
    <t>本校からの参加は下記の通りです。</t>
    <rPh sb="0" eb="2">
      <t>ホンコウ</t>
    </rPh>
    <rPh sb="5" eb="7">
      <t>サンカ</t>
    </rPh>
    <rPh sb="8" eb="10">
      <t>カキ</t>
    </rPh>
    <rPh sb="11" eb="12">
      <t>トオ</t>
    </rPh>
    <phoneticPr fontId="2"/>
  </si>
  <si>
    <t>プログラム用学校名</t>
    <rPh sb="5" eb="6">
      <t xml:space="preserve">ヨウ </t>
    </rPh>
    <rPh sb="6" eb="9">
      <t xml:space="preserve">ガッコウメイ </t>
    </rPh>
    <phoneticPr fontId="2"/>
  </si>
  <si>
    <t>ふりがな</t>
    <phoneticPr fontId="2"/>
  </si>
  <si>
    <r>
      <t>校長氏名・</t>
    </r>
    <r>
      <rPr>
        <b/>
        <sz val="10"/>
        <rFont val="ＭＳ ゴシック"/>
        <family val="3"/>
        <charset val="128"/>
      </rPr>
      <t>㊞</t>
    </r>
    <rPh sb="0" eb="2">
      <t>コウチョウ</t>
    </rPh>
    <rPh sb="2" eb="4">
      <t>シメイ</t>
    </rPh>
    <phoneticPr fontId="2"/>
  </si>
  <si>
    <r>
      <rPr>
        <sz val="14"/>
        <rFont val="ＭＳ ゴシック"/>
        <family val="2"/>
        <charset val="128"/>
      </rPr>
      <t>【注意事項】</t>
    </r>
    <r>
      <rPr>
        <sz val="10"/>
        <rFont val="ＭＳ 明朝"/>
        <family val="1"/>
        <charset val="128"/>
      </rPr>
      <t>詳細は大会要項、申し合わせを確認</t>
    </r>
    <rPh sb="0" eb="22">
      <t xml:space="preserve">カ ヒッチャク </t>
    </rPh>
    <phoneticPr fontId="2"/>
  </si>
  <si>
    <t>教員(引率・顧問)、審判氏名</t>
    <rPh sb="0" eb="2">
      <t xml:space="preserve">キョウイｎ </t>
    </rPh>
    <rPh sb="3" eb="5">
      <t xml:space="preserve">インソツ </t>
    </rPh>
    <rPh sb="6" eb="8">
      <t xml:space="preserve">コモン </t>
    </rPh>
    <rPh sb="10" eb="12">
      <t xml:space="preserve">シンパン </t>
    </rPh>
    <rPh sb="12" eb="14">
      <t xml:space="preserve">シメイ </t>
    </rPh>
    <phoneticPr fontId="2"/>
  </si>
  <si>
    <t>参加日</t>
    <rPh sb="0" eb="3">
      <t xml:space="preserve">サンカビ </t>
    </rPh>
    <phoneticPr fontId="2"/>
  </si>
  <si>
    <t>学校番号</t>
    <rPh sb="0" eb="4">
      <t xml:space="preserve">ガッコウバンゴウ </t>
    </rPh>
    <phoneticPr fontId="2"/>
  </si>
  <si>
    <t>学校名</t>
    <rPh sb="0" eb="3">
      <t xml:space="preserve">ガッコウメイ </t>
    </rPh>
    <phoneticPr fontId="2"/>
  </si>
  <si>
    <t>番号</t>
    <rPh sb="0" eb="2">
      <t xml:space="preserve">バンゴウ </t>
    </rPh>
    <phoneticPr fontId="2"/>
  </si>
  <si>
    <t>区分</t>
    <rPh sb="0" eb="2">
      <t xml:space="preserve">クブン </t>
    </rPh>
    <phoneticPr fontId="2"/>
  </si>
  <si>
    <t>氏名</t>
    <rPh sb="0" eb="2">
      <t xml:space="preserve">シメイ </t>
    </rPh>
    <phoneticPr fontId="2"/>
  </si>
  <si>
    <t>土</t>
    <rPh sb="0" eb="1">
      <t xml:space="preserve">ド </t>
    </rPh>
    <phoneticPr fontId="2"/>
  </si>
  <si>
    <t>日</t>
    <rPh sb="0" eb="1">
      <t xml:space="preserve">ニチ </t>
    </rPh>
    <phoneticPr fontId="2"/>
  </si>
  <si>
    <t>　□メール(エクセル)及び郵送(校長印)の両方で申し込みを行うこと。
　　欠場の場合もメールで連絡すること。
　□個人組手は１～５を選択。(増枠は最大６まで)
　□個人形は１～３を選択。(増枠は最大５まで)
　□団体組手は○を選択。(５人制８名，３人制４名まで)
　□団体形は１チームの場合は○を選択。(２チームの場合ＡかＢ)
　□教員(引率・顧問)、審判は区分と参加日を選択。
　□競技フロアに降りることができるのは、引率・顧問(教員)、審判、監督・臨時監督、
　　コーチ(１名)、競技選手、練習を許可された選手のみです。
　□コーチは監督席に着くことはできません。
　□高体連ゼッケン、全空連登録、活動充実費、指定道着(安全具含)
　　の出場条件を満たしたうえでエントリーすること。</t>
    <rPh sb="66" eb="68">
      <t xml:space="preserve">センタク </t>
    </rPh>
    <rPh sb="90" eb="92">
      <t xml:space="preserve">センタク </t>
    </rPh>
    <phoneticPr fontId="2"/>
  </si>
  <si>
    <t>監督・コーチ氏名</t>
    <rPh sb="0" eb="2">
      <t xml:space="preserve">カントク </t>
    </rPh>
    <rPh sb="6" eb="8">
      <t xml:space="preserve">シメイ </t>
    </rPh>
    <phoneticPr fontId="2"/>
  </si>
  <si>
    <t>全空連番号</t>
    <rPh sb="0" eb="1">
      <t>ゼン</t>
    </rPh>
    <rPh sb="1" eb="2">
      <t>クウ</t>
    </rPh>
    <rPh sb="2" eb="3">
      <t>レン</t>
    </rPh>
    <rPh sb="3" eb="5">
      <t>バンゴウ</t>
    </rPh>
    <phoneticPr fontId="2"/>
  </si>
  <si>
    <t>監督</t>
    <rPh sb="0" eb="1">
      <t xml:space="preserve">カントク </t>
    </rPh>
    <phoneticPr fontId="2"/>
  </si>
  <si>
    <t>臨時監督</t>
    <rPh sb="0" eb="4">
      <t xml:space="preserve">リンジカントク </t>
    </rPh>
    <phoneticPr fontId="2"/>
  </si>
  <si>
    <t>コーチ</t>
    <phoneticPr fontId="2"/>
  </si>
  <si>
    <t>監督</t>
    <rPh sb="0" eb="2">
      <t>カントク</t>
    </rPh>
    <phoneticPr fontId="2"/>
  </si>
  <si>
    <t>臨時監督</t>
    <rPh sb="0" eb="2">
      <t xml:space="preserve">リンジ </t>
    </rPh>
    <rPh sb="2" eb="4">
      <t>カントク</t>
    </rPh>
    <phoneticPr fontId="2"/>
  </si>
  <si>
    <t>選手
データ
番号入力</t>
    <rPh sb="0" eb="1">
      <t xml:space="preserve">センシュデータ </t>
    </rPh>
    <rPh sb="6" eb="8">
      <t xml:space="preserve">バンゴウ </t>
    </rPh>
    <rPh sb="8" eb="10">
      <t xml:space="preserve">ニュウリョク </t>
    </rPh>
    <phoneticPr fontId="2"/>
  </si>
  <si>
    <t>マネージャー氏名</t>
    <rPh sb="6" eb="8">
      <t>シメイ</t>
    </rPh>
    <phoneticPr fontId="2"/>
  </si>
  <si>
    <t>↓</t>
    <phoneticPr fontId="2"/>
  </si>
  <si>
    <t>番号</t>
    <rPh sb="0" eb="2">
      <t>バンゴウ</t>
    </rPh>
    <phoneticPr fontId="2"/>
  </si>
  <si>
    <t>選手氏名</t>
    <rPh sb="0" eb="2">
      <t xml:space="preserve">センシュ </t>
    </rPh>
    <rPh sb="2" eb="4">
      <t xml:space="preserve">シメイ </t>
    </rPh>
    <phoneticPr fontId="2"/>
  </si>
  <si>
    <t>学年</t>
    <rPh sb="0" eb="2">
      <t xml:space="preserve">ガクネン </t>
    </rPh>
    <phoneticPr fontId="2"/>
  </si>
  <si>
    <t>生年月日</t>
    <rPh sb="0" eb="4">
      <t xml:space="preserve">セイネンガッピ </t>
    </rPh>
    <phoneticPr fontId="2"/>
  </si>
  <si>
    <t>全空連会員番号</t>
    <rPh sb="0" eb="3">
      <t xml:space="preserve">ゼンクウレン </t>
    </rPh>
    <rPh sb="3" eb="7">
      <t xml:space="preserve">カイインバンゴウ </t>
    </rPh>
    <phoneticPr fontId="2"/>
  </si>
  <si>
    <t>個人</t>
    <rPh sb="0" eb="2">
      <t xml:space="preserve">コジｎ </t>
    </rPh>
    <phoneticPr fontId="2"/>
  </si>
  <si>
    <t>個人</t>
    <rPh sb="0" eb="2">
      <t xml:space="preserve">コジン </t>
    </rPh>
    <phoneticPr fontId="2"/>
  </si>
  <si>
    <t>団体組手</t>
    <rPh sb="0" eb="2">
      <t xml:space="preserve">ダンタイ </t>
    </rPh>
    <rPh sb="2" eb="4">
      <t xml:space="preserve">クミテ </t>
    </rPh>
    <phoneticPr fontId="2"/>
  </si>
  <si>
    <t>団体</t>
    <rPh sb="0" eb="2">
      <t xml:space="preserve">ダンタイ </t>
    </rPh>
    <phoneticPr fontId="2"/>
  </si>
  <si>
    <t>組手</t>
    <rPh sb="0" eb="2">
      <t xml:space="preserve">クミテ </t>
    </rPh>
    <phoneticPr fontId="2"/>
  </si>
  <si>
    <t>形</t>
    <rPh sb="0" eb="1">
      <t xml:space="preserve">カタ </t>
    </rPh>
    <phoneticPr fontId="2"/>
  </si>
  <si>
    <t>５人制</t>
    <rPh sb="1" eb="3">
      <t xml:space="preserve">ニンセイ </t>
    </rPh>
    <phoneticPr fontId="2"/>
  </si>
  <si>
    <t>３人制</t>
    <rPh sb="1" eb="3">
      <t xml:space="preserve">ニンセイ </t>
    </rPh>
    <phoneticPr fontId="2"/>
  </si>
  <si>
    <t>全空連No.</t>
    <rPh sb="0" eb="3">
      <t xml:space="preserve">ゼンクウレン </t>
    </rPh>
    <phoneticPr fontId="2"/>
  </si>
  <si>
    <t>個人組手</t>
    <rPh sb="0" eb="2">
      <t xml:space="preserve">コジン </t>
    </rPh>
    <rPh sb="2" eb="4">
      <t xml:space="preserve">クミテ </t>
    </rPh>
    <phoneticPr fontId="2"/>
  </si>
  <si>
    <t>個人形</t>
    <rPh sb="0" eb="2">
      <t xml:space="preserve">コジｎ </t>
    </rPh>
    <rPh sb="2" eb="3">
      <t xml:space="preserve">カタ </t>
    </rPh>
    <phoneticPr fontId="2"/>
  </si>
  <si>
    <t>団体形</t>
    <rPh sb="0" eb="2">
      <t xml:space="preserve">ダンタイ </t>
    </rPh>
    <rPh sb="2" eb="3">
      <t xml:space="preserve">カタ </t>
    </rPh>
    <phoneticPr fontId="2"/>
  </si>
  <si>
    <t>【大会申込】
　①郵　送：印刷した申込書に校長印を押印して下記に郵送。
　　　　　　〒737-0141　広島県呉市広大新開3-3-4　呉港高等学校　島村　孝幸　宛　TEL.0823-71-9163
　②メール：ファイル名は変更せずエクセルファイル（PDF不可）で下記に送付。
　　　　　　sainokarate1999@gmail.com　　県立西条農業高等学校　杉元　祐史　宛
　③問合せ：申込において不明な点は連絡して下さい。</t>
    <rPh sb="111" eb="113">
      <t xml:space="preserve">ヘンコウセズ </t>
    </rPh>
    <phoneticPr fontId="2"/>
  </si>
  <si>
    <t>サンプル高等学校</t>
    <rPh sb="4" eb="8">
      <t xml:space="preserve">コウトウガッコウ </t>
    </rPh>
    <phoneticPr fontId="2"/>
  </si>
  <si>
    <t>フリガナ</t>
    <phoneticPr fontId="2"/>
  </si>
  <si>
    <t>サンプル</t>
    <phoneticPr fontId="2"/>
  </si>
  <si>
    <t>　□メール(エクセル)及び郵送(校長印)の両方で申し込みを行うこと。
　　欠場の場合もメールで連絡すること。
　□個人組手は１～５を選択。(増枠は最大６まで)
　□個人形は１～３を選択。(増枠は最大５まで)
　□団体組手は○を選択。(５人制８名，３人制４名まで)
　□団体形は１チームの場合は○を選択。(２チームの場合ＡかＢ)
　□教員(引率・顧問)、審判は区分と参加日を選択。
　□競技フロアに降りることができるのは、引率・顧問(教員)、審判、監督・臨時監督、
　　コーチ(１名)、競技選手、練習を許可された選手のみです。
　□コーチは監督席に着くことはできません。
　□審判、教員(引率・顧問)については昼食弁当を準備します。
　□高体連ゼッケン、全空連登録、活動充実費(大会当日支払い可)、指定道着(安全具含)
　　の出場条件を満たしたうえでエントリーすること。</t>
    <rPh sb="66" eb="68">
      <t xml:space="preserve">センタク </t>
    </rPh>
    <rPh sb="90" eb="92">
      <t xml:space="preserve">センタク </t>
    </rPh>
    <phoneticPr fontId="2"/>
  </si>
  <si>
    <t>【大会申込】
　①郵　送：印刷した申込書に校長印を押印して下記に郵送。
　　　　　　〒737-0141　広島県呉市広大新開3-3-4　呉港高等学校　島村　孝幸　宛　TEL.0823-71-9163
　②メール：ファイル名は変更せずエクセルファイル（PDF不可）で下記に送付。
　　　　　　sainokarate1999@gmail.com　　県立西条農業高等学校　杉元　祐史　宛
　③問合せ：申込において不明な点は連絡して下さい。</t>
    <rPh sb="111" eb="113">
      <t xml:space="preserve">ヘンコウセズ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</si>
</sst>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[$]ggge&quot;年&quot;m&quot;月&quot;d&quot;日&quot;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2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name val="Times New Roman"/>
      <family val="1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2"/>
      <charset val="128"/>
    </font>
    <font>
      <sz val="14"/>
      <name val="ＭＳ ゴシック"/>
      <family val="2"/>
      <charset val="128"/>
    </font>
    <font>
      <b/>
      <sz val="10"/>
      <color rgb="FFFF0000"/>
      <name val="ＭＳ ゴシック"/>
      <family val="2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8"/>
      <color theme="1"/>
      <name val="HGP創英角ｺﾞｼｯｸUB"/>
      <family val="2"/>
      <charset val="128"/>
    </font>
    <font>
      <sz val="18"/>
      <color rgb="FFFF0000"/>
      <name val="HGP創英角ｺﾞｼｯｸUB"/>
      <family val="2"/>
      <charset val="128"/>
    </font>
    <font>
      <sz val="11"/>
      <color theme="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E0FCDB"/>
        <bgColor indexed="64"/>
      </patternFill>
    </fill>
    <fill>
      <patternFill patternType="solid">
        <fgColor rgb="FFEFFF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DD1D2"/>
        <bgColor indexed="64"/>
      </patternFill>
    </fill>
    <fill>
      <patternFill patternType="solid">
        <fgColor rgb="FFFFF0F5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2" borderId="2" xfId="1" applyFill="1" applyBorder="1"/>
    <xf numFmtId="0" fontId="1" fillId="2" borderId="3" xfId="1" applyFill="1" applyBorder="1"/>
    <xf numFmtId="0" fontId="1" fillId="0" borderId="0" xfId="1"/>
    <xf numFmtId="0" fontId="3" fillId="0" borderId="0" xfId="1" applyFont="1"/>
    <xf numFmtId="0" fontId="0" fillId="2" borderId="4" xfId="0" applyFill="1" applyBorder="1">
      <alignment vertical="center"/>
    </xf>
    <xf numFmtId="0" fontId="1" fillId="2" borderId="0" xfId="1" applyFill="1" applyAlignment="1">
      <alignment horizontal="left" vertical="center" shrinkToFit="1"/>
    </xf>
    <xf numFmtId="0" fontId="1" fillId="2" borderId="0" xfId="1" applyFill="1" applyAlignment="1">
      <alignment vertical="center" shrinkToFit="1"/>
    </xf>
    <xf numFmtId="0" fontId="1" fillId="2" borderId="5" xfId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5" fillId="2" borderId="5" xfId="1" applyFont="1" applyFill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2" borderId="0" xfId="1" applyFont="1" applyFill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2" borderId="0" xfId="1" applyFont="1" applyFill="1" applyAlignment="1">
      <alignment horizontal="right" vertical="center" shrinkToFit="1"/>
    </xf>
    <xf numFmtId="58" fontId="6" fillId="0" borderId="6" xfId="1" applyNumberFormat="1" applyFont="1" applyBorder="1" applyAlignment="1" applyProtection="1">
      <alignment horizontal="center" vertical="center" shrinkToFit="1"/>
      <protection locked="0"/>
    </xf>
    <xf numFmtId="58" fontId="6" fillId="0" borderId="7" xfId="1" applyNumberFormat="1" applyFont="1" applyBorder="1" applyAlignment="1" applyProtection="1">
      <alignment horizontal="center" vertical="center" shrinkToFit="1"/>
      <protection locked="0"/>
    </xf>
    <xf numFmtId="58" fontId="6" fillId="0" borderId="8" xfId="1" applyNumberFormat="1" applyFont="1" applyBorder="1" applyAlignment="1" applyProtection="1">
      <alignment horizontal="center" vertical="center" shrinkToFit="1"/>
      <protection locked="0"/>
    </xf>
    <xf numFmtId="58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58" fontId="6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9" fillId="3" borderId="11" xfId="1" applyFont="1" applyFill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center" shrinkToFit="1"/>
    </xf>
    <xf numFmtId="0" fontId="10" fillId="3" borderId="13" xfId="1" applyFont="1" applyFill="1" applyBorder="1" applyAlignment="1">
      <alignment horizontal="center"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center" vertical="center" shrinkToFit="1"/>
      <protection locked="0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 shrinkToFit="1"/>
    </xf>
    <xf numFmtId="0" fontId="8" fillId="3" borderId="17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3" borderId="9" xfId="1" applyFont="1" applyFill="1" applyBorder="1" applyAlignment="1">
      <alignment horizontal="center" vertical="center" shrinkToFit="1"/>
    </xf>
    <xf numFmtId="0" fontId="9" fillId="3" borderId="18" xfId="1" applyFont="1" applyFill="1" applyBorder="1" applyAlignment="1">
      <alignment horizontal="center" vertical="center" shrinkToFit="1"/>
    </xf>
    <xf numFmtId="0" fontId="11" fillId="3" borderId="9" xfId="1" applyFont="1" applyFill="1" applyBorder="1" applyAlignment="1">
      <alignment horizontal="center" vertical="top" shrinkToFit="1"/>
    </xf>
    <xf numFmtId="0" fontId="6" fillId="3" borderId="17" xfId="1" applyFont="1" applyFill="1" applyBorder="1" applyAlignment="1">
      <alignment horizontal="center" vertical="center" shrinkToFit="1"/>
    </xf>
    <xf numFmtId="0" fontId="6" fillId="3" borderId="19" xfId="1" applyFont="1" applyFill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center" vertical="center" shrinkToFit="1"/>
      <protection locked="0"/>
    </xf>
    <xf numFmtId="0" fontId="11" fillId="0" borderId="21" xfId="1" applyFont="1" applyBorder="1" applyAlignment="1" applyProtection="1">
      <alignment horizontal="center" vertical="center" shrinkToFit="1"/>
      <protection locked="0"/>
    </xf>
    <xf numFmtId="0" fontId="11" fillId="2" borderId="5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2" borderId="1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11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vertical="center" shrinkToFit="1"/>
    </xf>
    <xf numFmtId="0" fontId="13" fillId="2" borderId="0" xfId="1" applyFont="1" applyFill="1" applyAlignment="1">
      <alignment vertical="center" wrapText="1"/>
    </xf>
    <xf numFmtId="0" fontId="6" fillId="3" borderId="10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 vertical="center" shrinkToFit="1"/>
    </xf>
    <xf numFmtId="0" fontId="6" fillId="3" borderId="22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0" fontId="6" fillId="3" borderId="2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13" fillId="2" borderId="0" xfId="1" applyFont="1" applyFill="1" applyAlignment="1">
      <alignment horizontal="left" vertical="center" wrapText="1" indent="1"/>
    </xf>
    <xf numFmtId="56" fontId="15" fillId="4" borderId="25" xfId="1" applyNumberFormat="1" applyFont="1" applyFill="1" applyBorder="1" applyAlignment="1">
      <alignment horizontal="center" vertical="center" wrapText="1"/>
    </xf>
    <xf numFmtId="0" fontId="15" fillId="4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shrinkToFit="1"/>
    </xf>
    <xf numFmtId="0" fontId="6" fillId="3" borderId="28" xfId="1" applyFont="1" applyFill="1" applyBorder="1" applyAlignment="1">
      <alignment horizontal="center" vertical="center" shrinkToFit="1"/>
    </xf>
    <xf numFmtId="0" fontId="6" fillId="3" borderId="29" xfId="1" applyFont="1" applyFill="1" applyBorder="1" applyAlignment="1">
      <alignment horizontal="center" vertical="center" shrinkToFit="1"/>
    </xf>
    <xf numFmtId="176" fontId="10" fillId="3" borderId="30" xfId="1" applyNumberFormat="1" applyFont="1" applyFill="1" applyBorder="1" applyAlignment="1">
      <alignment horizontal="center" vertical="center" shrinkToFit="1"/>
    </xf>
    <xf numFmtId="176" fontId="10" fillId="3" borderId="31" xfId="1" applyNumberFormat="1" applyFont="1" applyFill="1" applyBorder="1" applyAlignment="1">
      <alignment horizontal="center" vertical="center" shrinkToFit="1"/>
    </xf>
    <xf numFmtId="176" fontId="10" fillId="2" borderId="5" xfId="1" applyNumberFormat="1" applyFont="1" applyFill="1" applyBorder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13" fillId="2" borderId="0" xfId="1" applyFont="1" applyFill="1" applyAlignment="1">
      <alignment horizontal="left" vertical="center" wrapText="1"/>
    </xf>
    <xf numFmtId="0" fontId="16" fillId="0" borderId="32" xfId="1" applyFont="1" applyBorder="1" applyAlignment="1" applyProtection="1">
      <alignment horizontal="center" vertical="center" shrinkToFit="1"/>
      <protection locked="0"/>
    </xf>
    <xf numFmtId="0" fontId="17" fillId="0" borderId="33" xfId="1" applyFont="1" applyBorder="1" applyAlignment="1" applyProtection="1">
      <alignment horizontal="center" vertical="center" shrinkToFit="1"/>
      <protection locked="0"/>
    </xf>
    <xf numFmtId="0" fontId="17" fillId="0" borderId="26" xfId="1" applyFont="1" applyBorder="1" applyAlignment="1" applyProtection="1">
      <alignment horizontal="center" vertical="center" shrinkToFit="1"/>
      <protection locked="0"/>
    </xf>
    <xf numFmtId="0" fontId="17" fillId="0" borderId="34" xfId="1" applyFont="1" applyBorder="1" applyAlignment="1" applyProtection="1">
      <alignment horizontal="center" vertical="center" shrinkToFit="1"/>
      <protection locked="0"/>
    </xf>
    <xf numFmtId="0" fontId="17" fillId="0" borderId="35" xfId="1" applyFont="1" applyBorder="1" applyAlignment="1" applyProtection="1">
      <alignment horizontal="center" vertical="center" shrinkToFit="1"/>
      <protection locked="0"/>
    </xf>
    <xf numFmtId="0" fontId="17" fillId="2" borderId="5" xfId="1" applyFont="1" applyFill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 vertical="center" shrinkToFit="1"/>
    </xf>
    <xf numFmtId="0" fontId="16" fillId="0" borderId="36" xfId="1" applyFont="1" applyBorder="1" applyAlignment="1" applyProtection="1">
      <alignment horizontal="center" vertical="center" shrinkToFit="1"/>
      <protection locked="0"/>
    </xf>
    <xf numFmtId="0" fontId="17" fillId="0" borderId="37" xfId="1" applyFont="1" applyBorder="1" applyAlignment="1" applyProtection="1">
      <alignment horizontal="center" vertical="center" shrinkToFit="1"/>
      <protection locked="0"/>
    </xf>
    <xf numFmtId="0" fontId="17" fillId="0" borderId="38" xfId="1" applyFont="1" applyBorder="1" applyAlignment="1" applyProtection="1">
      <alignment horizontal="center" vertical="center" shrinkToFit="1"/>
      <protection locked="0"/>
    </xf>
    <xf numFmtId="0" fontId="17" fillId="0" borderId="39" xfId="1" applyFont="1" applyBorder="1" applyAlignment="1" applyProtection="1">
      <alignment horizontal="center" vertical="center" shrinkToFit="1"/>
      <protection locked="0"/>
    </xf>
    <xf numFmtId="0" fontId="17" fillId="0" borderId="40" xfId="1" applyFont="1" applyBorder="1" applyAlignment="1" applyProtection="1">
      <alignment horizontal="center" vertical="center" shrinkToFit="1"/>
      <protection locked="0"/>
    </xf>
    <xf numFmtId="0" fontId="6" fillId="3" borderId="41" xfId="1" applyFont="1" applyFill="1" applyBorder="1" applyAlignment="1">
      <alignment horizontal="center" vertical="center" shrinkToFit="1"/>
    </xf>
    <xf numFmtId="0" fontId="6" fillId="3" borderId="42" xfId="1" applyFont="1" applyFill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 shrinkToFit="1"/>
    </xf>
    <xf numFmtId="0" fontId="17" fillId="0" borderId="28" xfId="1" applyFont="1" applyBorder="1" applyAlignment="1" applyProtection="1">
      <alignment horizontal="center" vertical="center" shrinkToFit="1"/>
      <protection locked="0"/>
    </xf>
    <xf numFmtId="0" fontId="17" fillId="0" borderId="29" xfId="1" applyFont="1" applyBorder="1" applyAlignment="1" applyProtection="1">
      <alignment horizontal="center" vertical="center" shrinkToFit="1"/>
      <protection locked="0"/>
    </xf>
    <xf numFmtId="0" fontId="17" fillId="0" borderId="28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6" fillId="3" borderId="32" xfId="1" applyFont="1" applyFill="1" applyBorder="1" applyAlignment="1">
      <alignment horizontal="center" vertical="center" shrinkToFit="1"/>
    </xf>
    <xf numFmtId="0" fontId="17" fillId="0" borderId="25" xfId="1" applyFont="1" applyBorder="1" applyAlignment="1" applyProtection="1">
      <alignment horizontal="center" vertical="center" shrinkToFit="1"/>
      <protection locked="0"/>
    </xf>
    <xf numFmtId="0" fontId="17" fillId="0" borderId="33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shrinkToFit="1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19" xfId="1" applyFont="1" applyBorder="1" applyAlignment="1" applyProtection="1">
      <alignment horizontal="center" vertical="center" shrinkToFit="1"/>
      <protection locked="0"/>
    </xf>
    <xf numFmtId="0" fontId="17" fillId="0" borderId="9" xfId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3" borderId="44" xfId="1" applyFont="1" applyFill="1" applyBorder="1" applyAlignment="1">
      <alignment horizontal="center" vertical="center" shrinkToFit="1"/>
    </xf>
    <xf numFmtId="0" fontId="5" fillId="0" borderId="45" xfId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 shrinkToFit="1"/>
      <protection locked="0"/>
    </xf>
    <xf numFmtId="0" fontId="5" fillId="2" borderId="5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13" fillId="2" borderId="9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/>
    </xf>
    <xf numFmtId="0" fontId="6" fillId="3" borderId="48" xfId="1" applyFont="1" applyFill="1" applyBorder="1" applyAlignment="1">
      <alignment horizontal="center"/>
    </xf>
    <xf numFmtId="0" fontId="6" fillId="3" borderId="4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50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0" xfId="1" applyFont="1" applyFill="1" applyAlignment="1">
      <alignment horizontal="center" vertical="top"/>
    </xf>
    <xf numFmtId="0" fontId="6" fillId="3" borderId="55" xfId="1" applyFont="1" applyFill="1" applyBorder="1" applyAlignment="1">
      <alignment horizontal="center" vertical="top"/>
    </xf>
    <xf numFmtId="0" fontId="6" fillId="3" borderId="56" xfId="1" applyFont="1" applyFill="1" applyBorder="1" applyAlignment="1">
      <alignment horizontal="center" vertical="center"/>
    </xf>
    <xf numFmtId="0" fontId="6" fillId="3" borderId="57" xfId="1" applyFont="1" applyFill="1" applyBorder="1" applyAlignment="1">
      <alignment horizontal="center" vertical="center"/>
    </xf>
    <xf numFmtId="0" fontId="6" fillId="3" borderId="58" xfId="1" applyFont="1" applyFill="1" applyBorder="1" applyAlignment="1">
      <alignment horizontal="center" vertical="top"/>
    </xf>
    <xf numFmtId="0" fontId="6" fillId="2" borderId="5" xfId="1" applyFont="1" applyFill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24" fillId="5" borderId="25" xfId="0" applyFont="1" applyFill="1" applyBorder="1" applyAlignment="1" applyProtection="1">
      <alignment horizontal="center" vertical="center"/>
      <protection locked="0"/>
    </xf>
    <xf numFmtId="0" fontId="24" fillId="2" borderId="59" xfId="0" applyFont="1" applyFill="1" applyBorder="1" applyAlignment="1">
      <alignment horizontal="center" vertical="center"/>
    </xf>
    <xf numFmtId="0" fontId="25" fillId="3" borderId="60" xfId="0" applyFont="1" applyFill="1" applyBorder="1" applyAlignment="1">
      <alignment horizontal="center" vertical="center" shrinkToFit="1"/>
    </xf>
    <xf numFmtId="177" fontId="5" fillId="0" borderId="61" xfId="0" applyNumberFormat="1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1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61" xfId="1" applyFont="1" applyBorder="1" applyAlignment="1" applyProtection="1">
      <alignment horizontal="center"/>
      <protection locked="0"/>
    </xf>
    <xf numFmtId="0" fontId="5" fillId="0" borderId="62" xfId="1" applyFont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0" fontId="26" fillId="0" borderId="0" xfId="1" applyFont="1" applyAlignment="1">
      <alignment horizontal="center"/>
    </xf>
    <xf numFmtId="0" fontId="25" fillId="3" borderId="63" xfId="0" applyFont="1" applyFill="1" applyBorder="1" applyAlignment="1">
      <alignment horizontal="center" vertical="center" shrinkToFit="1"/>
    </xf>
    <xf numFmtId="177" fontId="5" fillId="0" borderId="64" xfId="0" applyNumberFormat="1" applyFont="1" applyBorder="1" applyAlignment="1">
      <alignment horizontal="center" vertical="center" shrinkToFit="1"/>
    </xf>
    <xf numFmtId="177" fontId="5" fillId="0" borderId="65" xfId="0" applyNumberFormat="1" applyFont="1" applyBorder="1" applyAlignment="1">
      <alignment horizontal="center" vertical="center" shrinkToFit="1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4" xfId="1" applyFont="1" applyBorder="1" applyAlignment="1" applyProtection="1">
      <alignment horizontal="center"/>
      <protection locked="0"/>
    </xf>
    <xf numFmtId="0" fontId="5" fillId="0" borderId="66" xfId="1" applyFont="1" applyBorder="1" applyAlignment="1" applyProtection="1">
      <alignment horizontal="center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top"/>
    </xf>
    <xf numFmtId="0" fontId="1" fillId="0" borderId="0" xfId="1" applyAlignment="1">
      <alignment horizontal="center" vertical="top"/>
    </xf>
    <xf numFmtId="0" fontId="0" fillId="2" borderId="67" xfId="0" applyFill="1" applyBorder="1">
      <alignment vertical="center"/>
    </xf>
    <xf numFmtId="0" fontId="5" fillId="2" borderId="68" xfId="1" applyFont="1" applyFill="1" applyBorder="1"/>
    <xf numFmtId="0" fontId="5" fillId="2" borderId="69" xfId="1" applyFont="1" applyFill="1" applyBorder="1"/>
    <xf numFmtId="0" fontId="5" fillId="0" borderId="0" xfId="1" applyFont="1"/>
    <xf numFmtId="0" fontId="3" fillId="0" borderId="0" xfId="0" applyFont="1">
      <alignment vertical="center"/>
    </xf>
    <xf numFmtId="0" fontId="0" fillId="6" borderId="1" xfId="0" applyFill="1" applyBorder="1">
      <alignment vertical="center"/>
    </xf>
    <xf numFmtId="0" fontId="1" fillId="6" borderId="2" xfId="1" applyFill="1" applyBorder="1"/>
    <xf numFmtId="0" fontId="1" fillId="6" borderId="3" xfId="1" applyFill="1" applyBorder="1"/>
    <xf numFmtId="0" fontId="0" fillId="6" borderId="4" xfId="0" applyFill="1" applyBorder="1">
      <alignment vertical="center"/>
    </xf>
    <xf numFmtId="0" fontId="1" fillId="6" borderId="0" xfId="1" applyFill="1" applyAlignment="1">
      <alignment horizontal="left" vertical="center" shrinkToFit="1"/>
    </xf>
    <xf numFmtId="0" fontId="1" fillId="6" borderId="0" xfId="1" applyFill="1" applyAlignment="1">
      <alignment vertical="center" shrinkToFit="1"/>
    </xf>
    <xf numFmtId="0" fontId="1" fillId="6" borderId="5" xfId="1" applyFill="1" applyBorder="1" applyAlignment="1">
      <alignment vertical="center" shrinkToFit="1"/>
    </xf>
    <xf numFmtId="0" fontId="4" fillId="6" borderId="0" xfId="1" applyFont="1" applyFill="1" applyAlignment="1">
      <alignment horizontal="center" vertical="center" shrinkToFit="1"/>
    </xf>
    <xf numFmtId="0" fontId="4" fillId="6" borderId="5" xfId="1" applyFont="1" applyFill="1" applyBorder="1" applyAlignment="1">
      <alignment horizontal="center" vertical="center" shrinkToFit="1"/>
    </xf>
    <xf numFmtId="0" fontId="5" fillId="6" borderId="0" xfId="1" applyFont="1" applyFill="1" applyAlignment="1">
      <alignment vertical="center" shrinkToFit="1"/>
    </xf>
    <xf numFmtId="0" fontId="5" fillId="6" borderId="5" xfId="1" applyFont="1" applyFill="1" applyBorder="1" applyAlignment="1">
      <alignment vertical="center" shrinkToFit="1"/>
    </xf>
    <xf numFmtId="0" fontId="5" fillId="6" borderId="0" xfId="1" applyFont="1" applyFill="1" applyAlignment="1">
      <alignment horizontal="left" vertical="center" shrinkToFit="1"/>
    </xf>
    <xf numFmtId="0" fontId="5" fillId="6" borderId="5" xfId="1" applyFont="1" applyFill="1" applyBorder="1" applyAlignment="1">
      <alignment horizontal="left" vertical="center" shrinkToFit="1"/>
    </xf>
    <xf numFmtId="0" fontId="5" fillId="6" borderId="0" xfId="1" applyFont="1" applyFill="1" applyAlignment="1">
      <alignment horizontal="right" vertical="center" shrinkToFit="1"/>
    </xf>
    <xf numFmtId="58" fontId="6" fillId="0" borderId="6" xfId="1" applyNumberFormat="1" applyFont="1" applyBorder="1" applyAlignment="1">
      <alignment horizontal="center" vertical="center" shrinkToFit="1"/>
    </xf>
    <xf numFmtId="58" fontId="6" fillId="0" borderId="7" xfId="1" applyNumberFormat="1" applyFont="1" applyBorder="1" applyAlignment="1">
      <alignment horizontal="center" vertical="center" shrinkToFit="1"/>
    </xf>
    <xf numFmtId="58" fontId="6" fillId="0" borderId="8" xfId="1" applyNumberFormat="1" applyFont="1" applyBorder="1" applyAlignment="1">
      <alignment horizontal="center" vertical="center" shrinkToFit="1"/>
    </xf>
    <xf numFmtId="58" fontId="6" fillId="6" borderId="5" xfId="1" applyNumberFormat="1" applyFont="1" applyFill="1" applyBorder="1" applyAlignment="1" applyProtection="1">
      <alignment horizontal="center" vertical="center" shrinkToFit="1"/>
      <protection locked="0"/>
    </xf>
    <xf numFmtId="0" fontId="7" fillId="6" borderId="0" xfId="1" applyFont="1" applyFill="1" applyAlignment="1">
      <alignment horizontal="center" vertical="center" shrinkToFit="1"/>
    </xf>
    <xf numFmtId="0" fontId="7" fillId="6" borderId="9" xfId="1" applyFont="1" applyFill="1" applyBorder="1" applyAlignment="1">
      <alignment horizontal="center" vertical="center" shrinkToFit="1"/>
    </xf>
    <xf numFmtId="0" fontId="7" fillId="6" borderId="5" xfId="1" applyFont="1" applyFill="1" applyBorder="1" applyAlignment="1">
      <alignment horizontal="center" vertical="center" shrinkToFit="1"/>
    </xf>
    <xf numFmtId="0" fontId="8" fillId="7" borderId="10" xfId="1" applyFont="1" applyFill="1" applyBorder="1" applyAlignment="1">
      <alignment horizontal="center" vertical="center" shrinkToFit="1"/>
    </xf>
    <xf numFmtId="0" fontId="9" fillId="7" borderId="10" xfId="1" applyFont="1" applyFill="1" applyBorder="1" applyAlignment="1">
      <alignment horizontal="center" vertical="center" shrinkToFit="1"/>
    </xf>
    <xf numFmtId="0" fontId="9" fillId="7" borderId="11" xfId="1" applyFont="1" applyFill="1" applyBorder="1" applyAlignment="1">
      <alignment horizontal="center" vertical="center" shrinkToFit="1"/>
    </xf>
    <xf numFmtId="0" fontId="9" fillId="7" borderId="12" xfId="1" applyFont="1" applyFill="1" applyBorder="1" applyAlignment="1">
      <alignment horizontal="center" vertical="center" shrinkToFit="1"/>
    </xf>
    <xf numFmtId="0" fontId="10" fillId="7" borderId="11" xfId="1" applyFont="1" applyFill="1" applyBorder="1" applyAlignment="1">
      <alignment horizontal="center" shrinkToFit="1"/>
    </xf>
    <xf numFmtId="0" fontId="10" fillId="7" borderId="13" xfId="1" applyFont="1" applyFill="1" applyBorder="1" applyAlignment="1">
      <alignment horizontal="center" vertical="center" shrinkToFit="1"/>
    </xf>
    <xf numFmtId="0" fontId="10" fillId="7" borderId="14" xfId="1" applyFont="1" applyFill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6" borderId="5" xfId="1" applyFont="1" applyFill="1" applyBorder="1" applyAlignment="1" applyProtection="1">
      <alignment horizontal="center" vertical="center" shrinkToFit="1"/>
      <protection locked="0"/>
    </xf>
    <xf numFmtId="0" fontId="8" fillId="7" borderId="17" xfId="1" applyFont="1" applyFill="1" applyBorder="1" applyAlignment="1">
      <alignment horizontal="center" vertical="center" shrinkToFit="1"/>
    </xf>
    <xf numFmtId="0" fontId="9" fillId="7" borderId="17" xfId="1" applyFont="1" applyFill="1" applyBorder="1" applyAlignment="1">
      <alignment horizontal="center" vertical="center" shrinkToFit="1"/>
    </xf>
    <xf numFmtId="0" fontId="9" fillId="7" borderId="9" xfId="1" applyFont="1" applyFill="1" applyBorder="1" applyAlignment="1">
      <alignment horizontal="center" vertical="center" shrinkToFit="1"/>
    </xf>
    <xf numFmtId="0" fontId="9" fillId="7" borderId="18" xfId="1" applyFont="1" applyFill="1" applyBorder="1" applyAlignment="1">
      <alignment horizontal="center" vertical="center" shrinkToFit="1"/>
    </xf>
    <xf numFmtId="0" fontId="11" fillId="7" borderId="9" xfId="1" applyFont="1" applyFill="1" applyBorder="1" applyAlignment="1">
      <alignment horizontal="center" vertical="top" shrinkToFit="1"/>
    </xf>
    <xf numFmtId="0" fontId="6" fillId="7" borderId="17" xfId="1" applyFont="1" applyFill="1" applyBorder="1" applyAlignment="1">
      <alignment horizontal="center" vertical="center" shrinkToFit="1"/>
    </xf>
    <xf numFmtId="0" fontId="6" fillId="7" borderId="19" xfId="1" applyFont="1" applyFill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1" fillId="6" borderId="5" xfId="1" applyFont="1" applyFill="1" applyBorder="1" applyAlignment="1" applyProtection="1">
      <alignment horizontal="center" vertical="center" shrinkToFit="1"/>
      <protection locked="0"/>
    </xf>
    <xf numFmtId="0" fontId="13" fillId="6" borderId="11" xfId="1" applyFont="1" applyFill="1" applyBorder="1" applyAlignment="1">
      <alignment vertical="center" wrapText="1"/>
    </xf>
    <xf numFmtId="0" fontId="13" fillId="6" borderId="0" xfId="1" applyFont="1" applyFill="1" applyAlignment="1">
      <alignment vertical="center" wrapText="1"/>
    </xf>
    <xf numFmtId="0" fontId="13" fillId="6" borderId="11" xfId="1" applyFont="1" applyFill="1" applyBorder="1" applyAlignment="1">
      <alignment vertical="center" wrapText="1"/>
    </xf>
    <xf numFmtId="0" fontId="5" fillId="6" borderId="11" xfId="1" applyFont="1" applyFill="1" applyBorder="1" applyAlignment="1">
      <alignment vertical="center" shrinkToFit="1"/>
    </xf>
    <xf numFmtId="0" fontId="13" fillId="6" borderId="0" xfId="1" applyFont="1" applyFill="1" applyAlignment="1">
      <alignment vertical="center" wrapText="1"/>
    </xf>
    <xf numFmtId="0" fontId="6" fillId="7" borderId="10" xfId="1" applyFont="1" applyFill="1" applyBorder="1" applyAlignment="1">
      <alignment horizontal="center" vertical="center" shrinkToFit="1"/>
    </xf>
    <xf numFmtId="0" fontId="6" fillId="7" borderId="11" xfId="1" applyFont="1" applyFill="1" applyBorder="1" applyAlignment="1">
      <alignment horizontal="center" vertical="center" shrinkToFit="1"/>
    </xf>
    <xf numFmtId="0" fontId="6" fillId="7" borderId="22" xfId="1" applyFont="1" applyFill="1" applyBorder="1" applyAlignment="1">
      <alignment horizontal="center" vertical="center" shrinkToFit="1"/>
    </xf>
    <xf numFmtId="0" fontId="6" fillId="7" borderId="23" xfId="1" applyFont="1" applyFill="1" applyBorder="1" applyAlignment="1">
      <alignment horizontal="center" vertical="center" shrinkToFit="1"/>
    </xf>
    <xf numFmtId="0" fontId="6" fillId="7" borderId="24" xfId="1" applyFont="1" applyFill="1" applyBorder="1" applyAlignment="1">
      <alignment horizontal="center" vertical="center" shrinkToFit="1"/>
    </xf>
    <xf numFmtId="0" fontId="6" fillId="6" borderId="5" xfId="1" applyFont="1" applyFill="1" applyBorder="1" applyAlignment="1">
      <alignment horizontal="center" vertical="center" shrinkToFit="1"/>
    </xf>
    <xf numFmtId="0" fontId="13" fillId="6" borderId="0" xfId="1" applyFont="1" applyFill="1" applyAlignment="1">
      <alignment horizontal="left" vertical="center" wrapText="1" indent="1"/>
    </xf>
    <xf numFmtId="0" fontId="6" fillId="7" borderId="27" xfId="1" applyFont="1" applyFill="1" applyBorder="1" applyAlignment="1">
      <alignment horizontal="center" vertical="center" shrinkToFit="1"/>
    </xf>
    <xf numFmtId="0" fontId="6" fillId="7" borderId="28" xfId="1" applyFont="1" applyFill="1" applyBorder="1" applyAlignment="1">
      <alignment horizontal="center" vertical="center" shrinkToFit="1"/>
    </xf>
    <xf numFmtId="0" fontId="6" fillId="7" borderId="29" xfId="1" applyFont="1" applyFill="1" applyBorder="1" applyAlignment="1">
      <alignment horizontal="center" vertical="center" shrinkToFit="1"/>
    </xf>
    <xf numFmtId="176" fontId="10" fillId="7" borderId="34" xfId="1" applyNumberFormat="1" applyFont="1" applyFill="1" applyBorder="1" applyAlignment="1">
      <alignment horizontal="center" vertical="center" shrinkToFit="1"/>
    </xf>
    <xf numFmtId="176" fontId="10" fillId="7" borderId="31" xfId="1" applyNumberFormat="1" applyFont="1" applyFill="1" applyBorder="1" applyAlignment="1">
      <alignment horizontal="center" vertical="center" shrinkToFit="1"/>
    </xf>
    <xf numFmtId="176" fontId="10" fillId="6" borderId="5" xfId="1" applyNumberFormat="1" applyFont="1" applyFill="1" applyBorder="1" applyAlignment="1">
      <alignment horizontal="center" vertical="center" shrinkToFit="1"/>
    </xf>
    <xf numFmtId="0" fontId="13" fillId="6" borderId="0" xfId="1" applyFont="1" applyFill="1" applyAlignment="1">
      <alignment horizontal="left" vertical="center" wrapText="1"/>
    </xf>
    <xf numFmtId="0" fontId="16" fillId="0" borderId="32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34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shrinkToFit="1"/>
    </xf>
    <xf numFmtId="0" fontId="17" fillId="6" borderId="5" xfId="1" applyFont="1" applyFill="1" applyBorder="1" applyAlignment="1" applyProtection="1">
      <alignment horizontal="center" vertical="center" shrinkToFit="1"/>
      <protection locked="0"/>
    </xf>
    <xf numFmtId="0" fontId="16" fillId="0" borderId="36" xfId="1" applyFont="1" applyBorder="1" applyAlignment="1">
      <alignment horizontal="center" vertical="center" shrinkToFit="1"/>
    </xf>
    <xf numFmtId="0" fontId="17" fillId="0" borderId="37" xfId="1" applyFont="1" applyBorder="1" applyAlignment="1">
      <alignment horizontal="center" vertical="center" shrinkToFit="1"/>
    </xf>
    <xf numFmtId="0" fontId="17" fillId="0" borderId="38" xfId="1" applyFont="1" applyBorder="1" applyAlignment="1">
      <alignment horizontal="center" vertical="center" shrinkToFit="1"/>
    </xf>
    <xf numFmtId="0" fontId="17" fillId="0" borderId="39" xfId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shrinkToFit="1"/>
    </xf>
    <xf numFmtId="0" fontId="6" fillId="7" borderId="41" xfId="1" applyFont="1" applyFill="1" applyBorder="1" applyAlignment="1">
      <alignment horizontal="center" vertical="center" shrinkToFit="1"/>
    </xf>
    <xf numFmtId="0" fontId="6" fillId="7" borderId="42" xfId="1" applyFont="1" applyFill="1" applyBorder="1" applyAlignment="1">
      <alignment horizontal="center" vertical="center" shrinkToFit="1"/>
    </xf>
    <xf numFmtId="0" fontId="6" fillId="7" borderId="43" xfId="1" applyFont="1" applyFill="1" applyBorder="1" applyAlignment="1">
      <alignment horizontal="center" vertical="center" shrinkToFit="1"/>
    </xf>
    <xf numFmtId="0" fontId="17" fillId="0" borderId="29" xfId="1" applyFont="1" applyBorder="1" applyAlignment="1">
      <alignment horizontal="center" vertical="center" shrinkToFit="1"/>
    </xf>
    <xf numFmtId="0" fontId="17" fillId="6" borderId="5" xfId="1" applyFont="1" applyFill="1" applyBorder="1" applyAlignment="1">
      <alignment horizontal="center" vertical="center" shrinkToFit="1"/>
    </xf>
    <xf numFmtId="0" fontId="6" fillId="7" borderId="32" xfId="1" applyFont="1" applyFill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0" fontId="19" fillId="6" borderId="4" xfId="0" applyFont="1" applyFill="1" applyBorder="1" applyAlignment="1">
      <alignment horizontal="center" vertical="center" wrapText="1"/>
    </xf>
    <xf numFmtId="0" fontId="6" fillId="7" borderId="36" xfId="1" applyFont="1" applyFill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21" fillId="6" borderId="4" xfId="0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 shrinkToFit="1"/>
    </xf>
    <xf numFmtId="0" fontId="5" fillId="7" borderId="7" xfId="1" applyFont="1" applyFill="1" applyBorder="1" applyAlignment="1">
      <alignment horizontal="center" vertical="center" shrinkToFit="1"/>
    </xf>
    <xf numFmtId="0" fontId="5" fillId="7" borderId="44" xfId="1" applyFont="1" applyFill="1" applyBorder="1" applyAlignment="1">
      <alignment horizontal="center" vertical="center" shrinkToFit="1"/>
    </xf>
    <xf numFmtId="0" fontId="5" fillId="6" borderId="5" xfId="1" applyFont="1" applyFill="1" applyBorder="1" applyAlignment="1" applyProtection="1">
      <alignment horizontal="center" vertical="center" shrinkToFit="1"/>
      <protection locked="0"/>
    </xf>
    <xf numFmtId="0" fontId="13" fillId="6" borderId="9" xfId="1" applyFont="1" applyFill="1" applyBorder="1" applyAlignment="1">
      <alignment horizontal="left" vertical="center" wrapText="1"/>
    </xf>
    <xf numFmtId="0" fontId="5" fillId="6" borderId="9" xfId="1" applyFont="1" applyFill="1" applyBorder="1" applyAlignment="1">
      <alignment horizontal="center" vertical="center" shrinkToFit="1"/>
    </xf>
    <xf numFmtId="0" fontId="5" fillId="6" borderId="5" xfId="1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6" fillId="7" borderId="4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 vertical="center" shrinkToFit="1"/>
    </xf>
    <xf numFmtId="0" fontId="6" fillId="7" borderId="11" xfId="1" applyFont="1" applyFill="1" applyBorder="1" applyAlignment="1">
      <alignment horizontal="center"/>
    </xf>
    <xf numFmtId="0" fontId="6" fillId="7" borderId="48" xfId="1" applyFont="1" applyFill="1" applyBorder="1" applyAlignment="1">
      <alignment horizontal="center"/>
    </xf>
    <xf numFmtId="0" fontId="6" fillId="7" borderId="49" xfId="1" applyFont="1" applyFill="1" applyBorder="1" applyAlignment="1">
      <alignment horizontal="center" vertical="center"/>
    </xf>
    <xf numFmtId="0" fontId="6" fillId="7" borderId="14" xfId="1" applyFont="1" applyFill="1" applyBorder="1" applyAlignment="1">
      <alignment horizontal="center" vertical="center"/>
    </xf>
    <xf numFmtId="0" fontId="6" fillId="7" borderId="50" xfId="1" applyFont="1" applyFill="1" applyBorder="1" applyAlignment="1">
      <alignment horizontal="center" wrapText="1"/>
    </xf>
    <xf numFmtId="0" fontId="6" fillId="7" borderId="51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 wrapText="1"/>
    </xf>
    <xf numFmtId="0" fontId="6" fillId="7" borderId="53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center" vertical="center" shrinkToFit="1"/>
    </xf>
    <xf numFmtId="0" fontId="6" fillId="7" borderId="0" xfId="1" applyFont="1" applyFill="1" applyAlignment="1">
      <alignment horizontal="center" vertical="top"/>
    </xf>
    <xf numFmtId="0" fontId="6" fillId="7" borderId="55" xfId="1" applyFont="1" applyFill="1" applyBorder="1" applyAlignment="1">
      <alignment horizontal="center" vertical="top"/>
    </xf>
    <xf numFmtId="0" fontId="6" fillId="7" borderId="56" xfId="1" applyFont="1" applyFill="1" applyBorder="1" applyAlignment="1">
      <alignment horizontal="center" vertical="center"/>
    </xf>
    <xf numFmtId="0" fontId="6" fillId="7" borderId="57" xfId="1" applyFont="1" applyFill="1" applyBorder="1" applyAlignment="1">
      <alignment horizontal="center" vertical="center"/>
    </xf>
    <xf numFmtId="0" fontId="6" fillId="7" borderId="58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0" fontId="24" fillId="6" borderId="59" xfId="0" applyFont="1" applyFill="1" applyBorder="1" applyAlignment="1">
      <alignment horizontal="center" vertical="center"/>
    </xf>
    <xf numFmtId="0" fontId="25" fillId="7" borderId="60" xfId="0" applyFont="1" applyFill="1" applyBorder="1" applyAlignment="1">
      <alignment horizontal="center" vertical="center" shrinkToFit="1"/>
    </xf>
    <xf numFmtId="0" fontId="5" fillId="6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6" borderId="5" xfId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25" fillId="7" borderId="63" xfId="0" applyFont="1" applyFill="1" applyBorder="1" applyAlignment="1">
      <alignment horizontal="center" vertical="center" shrinkToFit="1"/>
    </xf>
    <xf numFmtId="0" fontId="5" fillId="6" borderId="11" xfId="1" applyFont="1" applyFill="1" applyBorder="1" applyAlignment="1" applyProtection="1">
      <alignment horizontal="left" vertical="center" wrapText="1"/>
      <protection locked="0"/>
    </xf>
    <xf numFmtId="0" fontId="5" fillId="6" borderId="5" xfId="1" applyFont="1" applyFill="1" applyBorder="1" applyAlignment="1" applyProtection="1">
      <alignment horizontal="left" vertical="center" wrapText="1"/>
      <protection locked="0"/>
    </xf>
    <xf numFmtId="0" fontId="0" fillId="6" borderId="67" xfId="0" applyFill="1" applyBorder="1">
      <alignment vertical="center"/>
    </xf>
    <xf numFmtId="0" fontId="5" fillId="6" borderId="68" xfId="1" applyFont="1" applyFill="1" applyBorder="1"/>
    <xf numFmtId="0" fontId="5" fillId="6" borderId="69" xfId="1" applyFont="1" applyFill="1" applyBorder="1"/>
    <xf numFmtId="0" fontId="0" fillId="0" borderId="0" xfId="0" applyProtection="1">
      <alignment vertical="center"/>
      <protection locked="0"/>
    </xf>
    <xf numFmtId="0" fontId="0" fillId="3" borderId="1" xfId="0" applyFill="1" applyBorder="1">
      <alignment vertical="center"/>
    </xf>
    <xf numFmtId="0" fontId="1" fillId="3" borderId="2" xfId="1" applyFill="1" applyBorder="1"/>
    <xf numFmtId="0" fontId="1" fillId="3" borderId="3" xfId="1" applyFill="1" applyBorder="1"/>
    <xf numFmtId="0" fontId="0" fillId="3" borderId="4" xfId="0" applyFill="1" applyBorder="1">
      <alignment vertical="center"/>
    </xf>
    <xf numFmtId="0" fontId="1" fillId="3" borderId="0" xfId="1" applyFill="1" applyAlignment="1">
      <alignment horizontal="left" vertical="center" shrinkToFit="1"/>
    </xf>
    <xf numFmtId="0" fontId="1" fillId="3" borderId="0" xfId="1" applyFill="1" applyAlignment="1">
      <alignment vertical="center" shrinkToFit="1"/>
    </xf>
    <xf numFmtId="0" fontId="1" fillId="3" borderId="5" xfId="1" applyFill="1" applyBorder="1" applyAlignment="1">
      <alignment vertical="center" shrinkToFit="1"/>
    </xf>
    <xf numFmtId="0" fontId="4" fillId="3" borderId="0" xfId="1" applyFont="1" applyFill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vertical="center" shrinkToFit="1"/>
    </xf>
    <xf numFmtId="0" fontId="5" fillId="3" borderId="5" xfId="1" applyFont="1" applyFill="1" applyBorder="1" applyAlignment="1">
      <alignment vertical="center" shrinkToFit="1"/>
    </xf>
    <xf numFmtId="0" fontId="5" fillId="3" borderId="0" xfId="1" applyFont="1" applyFill="1" applyAlignment="1">
      <alignment horizontal="left" vertical="center" shrinkToFit="1"/>
    </xf>
    <xf numFmtId="0" fontId="5" fillId="3" borderId="5" xfId="1" applyFont="1" applyFill="1" applyBorder="1" applyAlignment="1">
      <alignment horizontal="left" vertical="center" shrinkToFit="1"/>
    </xf>
    <xf numFmtId="0" fontId="5" fillId="3" borderId="0" xfId="1" applyFont="1" applyFill="1" applyAlignment="1">
      <alignment horizontal="right" vertical="center" shrinkToFit="1"/>
    </xf>
    <xf numFmtId="58" fontId="6" fillId="3" borderId="5" xfId="1" applyNumberFormat="1" applyFont="1" applyFill="1" applyBorder="1" applyAlignment="1">
      <alignment horizontal="center" vertical="center" shrinkToFit="1"/>
    </xf>
    <xf numFmtId="0" fontId="7" fillId="3" borderId="0" xfId="1" applyFont="1" applyFill="1" applyAlignment="1">
      <alignment horizontal="center" vertical="center" shrinkToFit="1"/>
    </xf>
    <xf numFmtId="0" fontId="7" fillId="3" borderId="9" xfId="1" applyFont="1" applyFill="1" applyBorder="1" applyAlignment="1">
      <alignment horizontal="center" vertical="center" shrinkToFit="1"/>
    </xf>
    <xf numFmtId="0" fontId="7" fillId="3" borderId="5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3" fillId="3" borderId="11" xfId="1" applyFont="1" applyFill="1" applyBorder="1" applyAlignment="1">
      <alignment vertical="center" wrapText="1"/>
    </xf>
    <xf numFmtId="0" fontId="13" fillId="3" borderId="0" xfId="1" applyFont="1" applyFill="1" applyAlignment="1">
      <alignment vertical="center" wrapText="1"/>
    </xf>
    <xf numFmtId="0" fontId="13" fillId="3" borderId="11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shrinkToFit="1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left" vertical="center" wrapText="1" indent="1"/>
    </xf>
    <xf numFmtId="56" fontId="15" fillId="3" borderId="25" xfId="1" applyNumberFormat="1" applyFont="1" applyFill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 wrapText="1"/>
    </xf>
    <xf numFmtId="176" fontId="10" fillId="3" borderId="5" xfId="1" applyNumberFormat="1" applyFont="1" applyFill="1" applyBorder="1" applyAlignment="1">
      <alignment horizontal="center" vertical="center" shrinkToFit="1"/>
    </xf>
    <xf numFmtId="0" fontId="13" fillId="3" borderId="0" xfId="1" applyFont="1" applyFill="1" applyAlignment="1">
      <alignment horizontal="left" vertical="center" wrapText="1"/>
    </xf>
    <xf numFmtId="0" fontId="17" fillId="3" borderId="5" xfId="1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5" fillId="0" borderId="45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13" fillId="3" borderId="9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 vertical="top"/>
    </xf>
    <xf numFmtId="0" fontId="24" fillId="5" borderId="25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1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0" borderId="6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shrinkToFit="1"/>
    </xf>
    <xf numFmtId="0" fontId="5" fillId="0" borderId="64" xfId="1" applyFont="1" applyBorder="1" applyAlignment="1">
      <alignment horizontal="center"/>
    </xf>
    <xf numFmtId="0" fontId="5" fillId="0" borderId="66" xfId="1" applyFont="1" applyBorder="1" applyAlignment="1">
      <alignment horizontal="center"/>
    </xf>
    <xf numFmtId="0" fontId="5" fillId="3" borderId="11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0" fillId="3" borderId="67" xfId="0" applyFill="1" applyBorder="1">
      <alignment vertical="center"/>
    </xf>
    <xf numFmtId="0" fontId="5" fillId="3" borderId="68" xfId="1" applyFont="1" applyFill="1" applyBorder="1"/>
    <xf numFmtId="0" fontId="5" fillId="3" borderId="69" xfId="1" applyFont="1" applyFill="1" applyBorder="1"/>
  </cellXfs>
  <cellStyles count="2">
    <cellStyle name="標準" xfId="0" builtinId="0"/>
    <cellStyle name="標準 2" xfId="1" xr:uid="{36D1EF07-54EB-854E-AD0B-AEF7B6BA1E60}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/>
        <u val="double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/>
        <strike/>
        <u val="double"/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/>
        <u val="double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/>
        <u val="double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266543</xdr:colOff>
      <xdr:row>1</xdr:row>
      <xdr:rowOff>101913</xdr:rowOff>
    </xdr:from>
    <xdr:to>
      <xdr:col>12</xdr:col>
      <xdr:colOff>431173</xdr:colOff>
      <xdr:row>6</xdr:row>
      <xdr:rowOff>152401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9B4F847-DB23-5844-8CB3-6E237875C438}"/>
            </a:ext>
          </a:extLst>
        </xdr:cNvPr>
        <xdr:cNvGrpSpPr/>
      </xdr:nvGrpSpPr>
      <xdr:grpSpPr>
        <a:xfrm>
          <a:off x="8597743" y="292413"/>
          <a:ext cx="748830" cy="1079188"/>
          <a:chOff x="6734136" y="101913"/>
          <a:chExt cx="752593" cy="1086519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808E1D4-1C91-93D3-EAA8-F198B664BD32}"/>
              </a:ext>
            </a:extLst>
          </xdr:cNvPr>
          <xdr:cNvSpPr/>
        </xdr:nvSpPr>
        <xdr:spPr>
          <a:xfrm>
            <a:off x="6734136" y="101913"/>
            <a:ext cx="752593" cy="823148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8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365E1EA-C564-0537-4828-E125841FCE91}"/>
              </a:ext>
            </a:extLst>
          </xdr:cNvPr>
          <xdr:cNvSpPr txBox="1"/>
        </xdr:nvSpPr>
        <xdr:spPr>
          <a:xfrm>
            <a:off x="6906606" y="180308"/>
            <a:ext cx="533086" cy="10081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800" b="1"/>
              <a:t>男</a:t>
            </a:r>
            <a:endParaRPr kumimoji="1" lang="en-US" altLang="ja-JP" sz="1800" b="1"/>
          </a:p>
          <a:p>
            <a:r>
              <a:rPr kumimoji="1" lang="ja-JP" altLang="en-US" sz="1800" b="1"/>
              <a:t>子</a:t>
            </a:r>
          </a:p>
        </xdr:txBody>
      </xdr:sp>
    </xdr:grpSp>
    <xdr:clientData/>
  </xdr:twoCellAnchor>
  <xdr:twoCellAnchor>
    <xdr:from>
      <xdr:col>16</xdr:col>
      <xdr:colOff>12700</xdr:colOff>
      <xdr:row>9</xdr:row>
      <xdr:rowOff>141941</xdr:rowOff>
    </xdr:from>
    <xdr:to>
      <xdr:col>30</xdr:col>
      <xdr:colOff>387723</xdr:colOff>
      <xdr:row>48</xdr:row>
      <xdr:rowOff>597647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E1F4CAC2-7F20-0742-9906-ED427B8810BA}"/>
            </a:ext>
          </a:extLst>
        </xdr:cNvPr>
        <xdr:cNvSpPr/>
      </xdr:nvSpPr>
      <xdr:spPr>
        <a:xfrm>
          <a:off x="9855200" y="1919941"/>
          <a:ext cx="8553823" cy="9358406"/>
        </a:xfrm>
        <a:prstGeom prst="roundRect">
          <a:avLst>
            <a:gd name="adj" fmla="val 18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プログラム作成用データ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266543</xdr:colOff>
      <xdr:row>1</xdr:row>
      <xdr:rowOff>101913</xdr:rowOff>
    </xdr:from>
    <xdr:to>
      <xdr:col>12</xdr:col>
      <xdr:colOff>431173</xdr:colOff>
      <xdr:row>6</xdr:row>
      <xdr:rowOff>152401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1FD1594-9844-0741-881C-EC13F6A75FAE}"/>
            </a:ext>
          </a:extLst>
        </xdr:cNvPr>
        <xdr:cNvGrpSpPr/>
      </xdr:nvGrpSpPr>
      <xdr:grpSpPr>
        <a:xfrm>
          <a:off x="8597743" y="292413"/>
          <a:ext cx="748830" cy="1079188"/>
          <a:chOff x="6734136" y="101913"/>
          <a:chExt cx="752593" cy="1086519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DE33D8EF-89D1-E0B1-F13A-52D5097425DE}"/>
              </a:ext>
            </a:extLst>
          </xdr:cNvPr>
          <xdr:cNvSpPr/>
        </xdr:nvSpPr>
        <xdr:spPr>
          <a:xfrm>
            <a:off x="6734136" y="101913"/>
            <a:ext cx="752593" cy="823148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8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0127928-8B01-A0EA-F212-9E84AB966473}"/>
              </a:ext>
            </a:extLst>
          </xdr:cNvPr>
          <xdr:cNvSpPr txBox="1"/>
        </xdr:nvSpPr>
        <xdr:spPr>
          <a:xfrm>
            <a:off x="6906606" y="180308"/>
            <a:ext cx="533086" cy="10081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800" b="1"/>
              <a:t>女子</a:t>
            </a:r>
          </a:p>
        </xdr:txBody>
      </xdr:sp>
    </xdr:grpSp>
    <xdr:clientData/>
  </xdr:twoCellAnchor>
  <xdr:twoCellAnchor>
    <xdr:from>
      <xdr:col>15</xdr:col>
      <xdr:colOff>470647</xdr:colOff>
      <xdr:row>9</xdr:row>
      <xdr:rowOff>141941</xdr:rowOff>
    </xdr:from>
    <xdr:to>
      <xdr:col>30</xdr:col>
      <xdr:colOff>171823</xdr:colOff>
      <xdr:row>48</xdr:row>
      <xdr:rowOff>597647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ADB0A0D2-20D8-E94E-BBA1-B79944D15CE5}"/>
            </a:ext>
          </a:extLst>
        </xdr:cNvPr>
        <xdr:cNvSpPr/>
      </xdr:nvSpPr>
      <xdr:spPr>
        <a:xfrm>
          <a:off x="9843247" y="1919941"/>
          <a:ext cx="8349876" cy="9358406"/>
        </a:xfrm>
        <a:prstGeom prst="roundRect">
          <a:avLst>
            <a:gd name="adj" fmla="val 18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プログラム作成用データ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266543</xdr:colOff>
      <xdr:row>1</xdr:row>
      <xdr:rowOff>101913</xdr:rowOff>
    </xdr:from>
    <xdr:to>
      <xdr:col>12</xdr:col>
      <xdr:colOff>431173</xdr:colOff>
      <xdr:row>6</xdr:row>
      <xdr:rowOff>152401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2092606-32F9-D645-92E2-A5E29F2CE629}"/>
            </a:ext>
          </a:extLst>
        </xdr:cNvPr>
        <xdr:cNvGrpSpPr/>
      </xdr:nvGrpSpPr>
      <xdr:grpSpPr>
        <a:xfrm>
          <a:off x="8458043" y="292413"/>
          <a:ext cx="752005" cy="1066488"/>
          <a:chOff x="6734136" y="101913"/>
          <a:chExt cx="752593" cy="1086519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752417FE-6065-696D-EDE0-07145FEE2387}"/>
              </a:ext>
            </a:extLst>
          </xdr:cNvPr>
          <xdr:cNvSpPr/>
        </xdr:nvSpPr>
        <xdr:spPr>
          <a:xfrm>
            <a:off x="6734136" y="101913"/>
            <a:ext cx="752593" cy="823148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8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958C036-4AAE-D293-1D4D-5DA736D49960}"/>
              </a:ext>
            </a:extLst>
          </xdr:cNvPr>
          <xdr:cNvSpPr txBox="1"/>
        </xdr:nvSpPr>
        <xdr:spPr>
          <a:xfrm>
            <a:off x="6906606" y="180308"/>
            <a:ext cx="533086" cy="10081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800" b="1"/>
              <a:t>男</a:t>
            </a:r>
            <a:endParaRPr kumimoji="1" lang="en-US" altLang="ja-JP" sz="1800" b="1"/>
          </a:p>
          <a:p>
            <a:r>
              <a:rPr kumimoji="1" lang="ja-JP" altLang="en-US" sz="1800" b="1"/>
              <a:t>子</a:t>
            </a:r>
          </a:p>
        </xdr:txBody>
      </xdr:sp>
    </xdr:grpSp>
    <xdr:clientData/>
  </xdr:twoCellAnchor>
  <xdr:twoCellAnchor>
    <xdr:from>
      <xdr:col>14</xdr:col>
      <xdr:colOff>470647</xdr:colOff>
      <xdr:row>9</xdr:row>
      <xdr:rowOff>141941</xdr:rowOff>
    </xdr:from>
    <xdr:to>
      <xdr:col>29</xdr:col>
      <xdr:colOff>171823</xdr:colOff>
      <xdr:row>48</xdr:row>
      <xdr:rowOff>597647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41ECE71D-B29A-B244-AE38-99B3C182D267}"/>
            </a:ext>
          </a:extLst>
        </xdr:cNvPr>
        <xdr:cNvSpPr/>
      </xdr:nvSpPr>
      <xdr:spPr>
        <a:xfrm>
          <a:off x="9703547" y="1919941"/>
          <a:ext cx="8349876" cy="9434606"/>
        </a:xfrm>
        <a:prstGeom prst="roundRect">
          <a:avLst>
            <a:gd name="adj" fmla="val 18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プログラム作成用データ</a:t>
          </a:r>
        </a:p>
      </xdr:txBody>
    </xdr:sp>
    <xdr:clientData/>
  </xdr:twoCellAnchor>
  <xdr:twoCellAnchor>
    <xdr:from>
      <xdr:col>8</xdr:col>
      <xdr:colOff>38100</xdr:colOff>
      <xdr:row>5</xdr:row>
      <xdr:rowOff>134471</xdr:rowOff>
    </xdr:from>
    <xdr:to>
      <xdr:col>13</xdr:col>
      <xdr:colOff>70971</xdr:colOff>
      <xdr:row>23</xdr:row>
      <xdr:rowOff>55283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A901D409-3BAD-E340-8765-311A28F958DF}"/>
            </a:ext>
          </a:extLst>
        </xdr:cNvPr>
        <xdr:cNvSpPr/>
      </xdr:nvSpPr>
      <xdr:spPr>
        <a:xfrm>
          <a:off x="6477000" y="1163171"/>
          <a:ext cx="2953871" cy="3692712"/>
        </a:xfrm>
        <a:prstGeom prst="roundRect">
          <a:avLst>
            <a:gd name="adj" fmla="val 3138"/>
          </a:avLst>
        </a:prstGeom>
        <a:noFill/>
        <a:ln w="76200">
          <a:solidFill>
            <a:srgbClr val="FF2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18</xdr:row>
      <xdr:rowOff>12701</xdr:rowOff>
    </xdr:from>
    <xdr:to>
      <xdr:col>7</xdr:col>
      <xdr:colOff>760504</xdr:colOff>
      <xdr:row>26</xdr:row>
      <xdr:rowOff>165101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DC1CC9AF-04B1-3D4E-A2AF-6FA5344991B6}"/>
            </a:ext>
          </a:extLst>
        </xdr:cNvPr>
        <xdr:cNvSpPr/>
      </xdr:nvSpPr>
      <xdr:spPr>
        <a:xfrm>
          <a:off x="3771900" y="3759201"/>
          <a:ext cx="2411504" cy="1625600"/>
        </a:xfrm>
        <a:prstGeom prst="wedgeRoundRectCallout">
          <a:avLst>
            <a:gd name="adj1" fmla="val 78782"/>
            <a:gd name="adj2" fmla="val -10286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女子のみの出場の場合も、この枠内の入力は男子のシートで行ってください。</a:t>
          </a:r>
          <a:endParaRPr kumimoji="1" lang="en-US" altLang="ja-JP" sz="1100"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algn="l"/>
          <a:endParaRPr kumimoji="1" lang="en-US" altLang="ja-JP" sz="1100"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algn="l"/>
          <a:r>
            <a:rPr kumimoji="1" lang="en-US" altLang="ja-JP" sz="1100">
              <a:latin typeface="HGMaruGothicMPRO" panose="020F0600000000000000" pitchFamily="34" charset="-128"/>
              <a:ea typeface="HGMaruGothicMPRO" panose="020F0600000000000000" pitchFamily="34" charset="-128"/>
            </a:rPr>
            <a:t>※</a:t>
          </a:r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登録済みの顧問以外が引率する場合は、直接氏名を入力してください。</a:t>
          </a:r>
        </a:p>
      </xdr:txBody>
    </xdr:sp>
    <xdr:clientData/>
  </xdr:twoCellAnchor>
  <xdr:twoCellAnchor>
    <xdr:from>
      <xdr:col>0</xdr:col>
      <xdr:colOff>52294</xdr:colOff>
      <xdr:row>28</xdr:row>
      <xdr:rowOff>29883</xdr:rowOff>
    </xdr:from>
    <xdr:to>
      <xdr:col>0</xdr:col>
      <xdr:colOff>627529</xdr:colOff>
      <xdr:row>48</xdr:row>
      <xdr:rowOff>14941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3CC95877-0D5A-9F4E-A645-7EC3F233E329}"/>
            </a:ext>
          </a:extLst>
        </xdr:cNvPr>
        <xdr:cNvSpPr/>
      </xdr:nvSpPr>
      <xdr:spPr>
        <a:xfrm>
          <a:off x="52294" y="5706783"/>
          <a:ext cx="575235" cy="5065058"/>
        </a:xfrm>
        <a:prstGeom prst="roundRect">
          <a:avLst>
            <a:gd name="adj" fmla="val 3138"/>
          </a:avLst>
        </a:prstGeom>
        <a:noFill/>
        <a:ln w="76200">
          <a:solidFill>
            <a:srgbClr val="FF2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176309</xdr:colOff>
      <xdr:row>42</xdr:row>
      <xdr:rowOff>163597</xdr:rowOff>
    </xdr:from>
    <xdr:to>
      <xdr:col>4</xdr:col>
      <xdr:colOff>927101</xdr:colOff>
      <xdr:row>46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112E899C-BD0A-534F-8A5D-544DA814E8F8}"/>
            </a:ext>
          </a:extLst>
        </xdr:cNvPr>
        <xdr:cNvSpPr/>
      </xdr:nvSpPr>
      <xdr:spPr>
        <a:xfrm>
          <a:off x="989109" y="9396497"/>
          <a:ext cx="2389092" cy="852403"/>
        </a:xfrm>
        <a:prstGeom prst="wedgeRoundRectCallout">
          <a:avLst>
            <a:gd name="adj1" fmla="val -77879"/>
            <a:gd name="adj2" fmla="val -16531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「学校データ」シートの選手番号を入力すると事前に登録されたデータが自動的に表示されます。</a:t>
          </a:r>
        </a:p>
      </xdr:txBody>
    </xdr:sp>
    <xdr:clientData/>
  </xdr:twoCellAnchor>
  <xdr:twoCellAnchor>
    <xdr:from>
      <xdr:col>8</xdr:col>
      <xdr:colOff>7471</xdr:colOff>
      <xdr:row>28</xdr:row>
      <xdr:rowOff>29883</xdr:rowOff>
    </xdr:from>
    <xdr:to>
      <xdr:col>9</xdr:col>
      <xdr:colOff>549913</xdr:colOff>
      <xdr:row>47</xdr:row>
      <xdr:rowOff>239059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6B08EE8D-FAFB-B64F-B647-480E09E17FC9}"/>
            </a:ext>
          </a:extLst>
        </xdr:cNvPr>
        <xdr:cNvSpPr/>
      </xdr:nvSpPr>
      <xdr:spPr>
        <a:xfrm>
          <a:off x="6446371" y="5706783"/>
          <a:ext cx="1126642" cy="5035176"/>
        </a:xfrm>
        <a:prstGeom prst="roundRect">
          <a:avLst>
            <a:gd name="adj" fmla="val 6766"/>
          </a:avLst>
        </a:prstGeom>
        <a:noFill/>
        <a:ln w="76200">
          <a:solidFill>
            <a:srgbClr val="FF2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171076</xdr:colOff>
      <xdr:row>36</xdr:row>
      <xdr:rowOff>48086</xdr:rowOff>
    </xdr:from>
    <xdr:to>
      <xdr:col>7</xdr:col>
      <xdr:colOff>931580</xdr:colOff>
      <xdr:row>39</xdr:row>
      <xdr:rowOff>41402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2C5EC107-40C3-5D4E-9174-F6D6E5A3E9C1}"/>
            </a:ext>
          </a:extLst>
        </xdr:cNvPr>
        <xdr:cNvSpPr/>
      </xdr:nvSpPr>
      <xdr:spPr>
        <a:xfrm>
          <a:off x="3942976" y="7756986"/>
          <a:ext cx="2411504" cy="755316"/>
        </a:xfrm>
        <a:prstGeom prst="wedgeRoundRectCallout">
          <a:avLst>
            <a:gd name="adj1" fmla="val 67700"/>
            <a:gd name="adj2" fmla="val -113652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校内順位によって組手は１</a:t>
          </a:r>
          <a:r>
            <a:rPr kumimoji="1" lang="en-US" altLang="ja-JP" sz="1100">
              <a:latin typeface="HGMaruGothicMPRO" panose="020F0600000000000000" pitchFamily="34" charset="-128"/>
              <a:ea typeface="HGMaruGothicMPRO" panose="020F0600000000000000" pitchFamily="34" charset="-128"/>
            </a:rPr>
            <a:t>〜</a:t>
          </a:r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５、</a:t>
          </a:r>
          <a:endParaRPr kumimoji="1" lang="en-US" altLang="ja-JP" sz="1100"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algn="l"/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形は１</a:t>
          </a:r>
          <a:r>
            <a:rPr kumimoji="1" lang="en-US" altLang="ja-JP" sz="1100">
              <a:latin typeface="HGMaruGothicMPRO" panose="020F0600000000000000" pitchFamily="34" charset="-128"/>
              <a:ea typeface="HGMaruGothicMPRO" panose="020F0600000000000000" pitchFamily="34" charset="-128"/>
            </a:rPr>
            <a:t>〜</a:t>
          </a:r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３を選択してください。</a:t>
          </a:r>
        </a:p>
      </xdr:txBody>
    </xdr:sp>
    <xdr:clientData/>
  </xdr:twoCellAnchor>
  <xdr:twoCellAnchor>
    <xdr:from>
      <xdr:col>12</xdr:col>
      <xdr:colOff>14942</xdr:colOff>
      <xdr:row>28</xdr:row>
      <xdr:rowOff>29883</xdr:rowOff>
    </xdr:from>
    <xdr:to>
      <xdr:col>13</xdr:col>
      <xdr:colOff>1</xdr:colOff>
      <xdr:row>47</xdr:row>
      <xdr:rowOff>239059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59B615E4-110B-B548-BEC5-7CF330130DEF}"/>
            </a:ext>
          </a:extLst>
        </xdr:cNvPr>
        <xdr:cNvSpPr/>
      </xdr:nvSpPr>
      <xdr:spPr>
        <a:xfrm>
          <a:off x="8790642" y="5706783"/>
          <a:ext cx="569259" cy="5035176"/>
        </a:xfrm>
        <a:prstGeom prst="roundRect">
          <a:avLst>
            <a:gd name="adj" fmla="val 6766"/>
          </a:avLst>
        </a:prstGeom>
        <a:noFill/>
        <a:ln w="76200">
          <a:solidFill>
            <a:srgbClr val="FF2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971492</xdr:colOff>
      <xdr:row>48</xdr:row>
      <xdr:rowOff>250264</xdr:rowOff>
    </xdr:from>
    <xdr:to>
      <xdr:col>12</xdr:col>
      <xdr:colOff>383751</xdr:colOff>
      <xdr:row>48</xdr:row>
      <xdr:rowOff>1252896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76C9D30A-9880-8D4A-8515-A85E6A22ACDF}"/>
            </a:ext>
          </a:extLst>
        </xdr:cNvPr>
        <xdr:cNvSpPr/>
      </xdr:nvSpPr>
      <xdr:spPr>
        <a:xfrm>
          <a:off x="6394392" y="11007164"/>
          <a:ext cx="2765059" cy="1002632"/>
        </a:xfrm>
        <a:prstGeom prst="wedgeRoundRectCallout">
          <a:avLst>
            <a:gd name="adj1" fmla="val 43864"/>
            <a:gd name="adj2" fmla="val -17929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MaruGothicMPRO" panose="020F0600000000000000" pitchFamily="34" charset="-128"/>
              <a:ea typeface="HGMaruGothicMPRO" panose="020F0600000000000000" pitchFamily="34" charset="-128"/>
            </a:rPr>
            <a:t>団体形１チームであれば「○」を選択。２チームの場合は「Ａ」「Ｂ」を選択。ただし、「Ｂ」チームはメダルマッチに進出できません。</a:t>
          </a:r>
          <a:endParaRPr kumimoji="1" lang="en-US" altLang="ja-JP" sz="1100">
            <a:latin typeface="HGMaruGothicMPRO" panose="020F0600000000000000" pitchFamily="34" charset="-128"/>
            <a:ea typeface="HGMaruGothicMPRO" panose="020F0600000000000000" pitchFamily="34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ayoko/&#35199;&#36786;&#31354;&#25163;&#36947;&#37096;/&#9733;&#22823;&#20250;&#35352;&#37682;&#12539;&#35201;&#38917;/R07.05&#12288;&#30476;&#32207;&#20307;/02&#12288;&#36865;&#20449;&#29992;&#12501;&#12449;&#12452;&#12523;/&#9733;R7&#30476;&#32207;&#20307;&#65288;&#9675;&#9675;&#9675;&#65289;.xlsx" TargetMode="External"/><Relationship Id="rId1" Type="http://schemas.openxmlformats.org/officeDocument/2006/relationships/externalLinkPath" Target="/Users/kayoko/&#35199;&#36786;&#31354;&#25163;&#36947;&#37096;/&#9733;&#22823;&#20250;&#35352;&#37682;&#12539;&#35201;&#38917;/R07.05&#12288;&#30476;&#32207;&#20307;/02&#12288;&#36865;&#20449;&#29992;&#12501;&#12449;&#12452;&#12523;/&#9733;R7&#30476;&#32207;&#20307;&#65288;&#9675;&#9675;&#96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学校データ"/>
      <sheetName val="申込(男子)"/>
      <sheetName val="申込(女子)"/>
      <sheetName val="記入例"/>
      <sheetName val="書き方例"/>
      <sheetName val="選手データ"/>
    </sheetNames>
    <sheetDataSet>
      <sheetData sheetId="0" refreshError="1"/>
      <sheetData sheetId="1"/>
      <sheetData sheetId="2"/>
      <sheetData sheetId="3"/>
      <sheetData sheetId="4" refreshError="1"/>
      <sheetData sheetId="5">
        <row r="1">
          <cell r="Q1" t="str">
            <v>令和７年 第78回広島県高等学校総合体育大会 空手道競技</v>
          </cell>
        </row>
        <row r="2">
          <cell r="Q2">
            <v>45808</v>
          </cell>
          <cell r="R2">
            <v>45815</v>
          </cell>
        </row>
        <row r="3">
          <cell r="Q3" t="str">
            <v>４月１７日（木）正午メール必着</v>
          </cell>
        </row>
        <row r="9"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6"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20">
          <cell r="B20">
            <v>1</v>
          </cell>
          <cell r="I20">
            <v>1</v>
          </cell>
        </row>
        <row r="21">
          <cell r="B21">
            <v>2</v>
          </cell>
          <cell r="I21">
            <v>2</v>
          </cell>
        </row>
        <row r="22">
          <cell r="B22">
            <v>3</v>
          </cell>
          <cell r="I22">
            <v>3</v>
          </cell>
        </row>
        <row r="23">
          <cell r="B23">
            <v>4</v>
          </cell>
          <cell r="I23">
            <v>4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B24">
            <v>5</v>
          </cell>
          <cell r="I24">
            <v>5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B25">
            <v>6</v>
          </cell>
          <cell r="I25">
            <v>6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B26">
            <v>7</v>
          </cell>
          <cell r="I26">
            <v>7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B27">
            <v>8</v>
          </cell>
          <cell r="I27">
            <v>8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B28">
            <v>9</v>
          </cell>
          <cell r="I28">
            <v>9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B29">
            <v>10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I29">
            <v>10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B30">
            <v>11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I30">
            <v>11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B31">
            <v>12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I31">
            <v>12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B32">
            <v>13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I32">
            <v>13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B33">
            <v>14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I33">
            <v>14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</row>
        <row r="34">
          <cell r="B34">
            <v>15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I34">
            <v>15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</row>
        <row r="35">
          <cell r="B35">
            <v>16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I35">
            <v>16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</row>
        <row r="36">
          <cell r="B36">
            <v>17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I36">
            <v>17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</row>
        <row r="37">
          <cell r="B37">
            <v>18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I37">
            <v>18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</row>
        <row r="38">
          <cell r="B38">
            <v>19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I38">
            <v>19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B39">
            <v>20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I39">
            <v>20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</row>
        <row r="40">
          <cell r="B40">
            <v>21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I40">
            <v>21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</row>
        <row r="41">
          <cell r="B41">
            <v>22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I41">
            <v>22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</row>
        <row r="42">
          <cell r="B42">
            <v>23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I42">
            <v>23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</row>
        <row r="43">
          <cell r="B43">
            <v>24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I43">
            <v>24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B44">
            <v>25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I44">
            <v>25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F84E-EB09-0A44-802A-694DCE066F7D}">
  <sheetPr>
    <tabColor theme="8" tint="-0.249977111117893"/>
    <pageSetUpPr fitToPage="1"/>
  </sheetPr>
  <dimension ref="A1:AH148"/>
  <sheetViews>
    <sheetView tabSelected="1" view="pageBreakPreview" zoomScaleNormal="170" zoomScaleSheetLayoutView="100" workbookViewId="0">
      <selection activeCell="J15" sqref="J15:K15"/>
    </sheetView>
  </sheetViews>
  <sheetFormatPr baseColWidth="10" defaultColWidth="11" defaultRowHeight="14"/>
  <cols>
    <col min="1" max="1" width="8.83203125" customWidth="1"/>
    <col min="2" max="2" width="1.83203125" customWidth="1"/>
    <col min="3" max="3" width="6" style="4" customWidth="1"/>
    <col min="4" max="4" width="17" style="4" customWidth="1"/>
    <col min="5" max="5" width="17.33203125" style="4" customWidth="1"/>
    <col min="6" max="6" width="4.83203125" style="4" customWidth="1"/>
    <col min="7" max="7" width="17.1640625" style="4" customWidth="1"/>
    <col min="8" max="8" width="13.33203125" style="4" customWidth="1"/>
    <col min="9" max="13" width="7.6640625" style="4" customWidth="1"/>
    <col min="14" max="14" width="1.83203125" style="4" customWidth="1"/>
    <col min="15" max="15" width="2.6640625" style="4" hidden="1" customWidth="1"/>
    <col min="16" max="16" width="2.6640625" style="4" customWidth="1"/>
    <col min="17" max="29" width="7.6640625" style="5" customWidth="1"/>
    <col min="30" max="32" width="7.6640625" style="4" customWidth="1"/>
    <col min="33" max="258" width="7.6640625" customWidth="1"/>
  </cols>
  <sheetData>
    <row r="1" spans="2:34" ht="15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34">
      <c r="B2" s="6"/>
      <c r="C2" s="7" t="s">
        <v>0</v>
      </c>
      <c r="D2" s="7"/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/>
    </row>
    <row r="3" spans="2:34" ht="19">
      <c r="B3" s="6"/>
      <c r="C3" s="11" t="str">
        <f>[1]選手データ!Q1</f>
        <v>令和７年 第78回広島県高等学校総合体育大会 空手道競技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3"/>
      <c r="P3" s="13"/>
    </row>
    <row r="4" spans="2:34" ht="19">
      <c r="B4" s="6"/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3"/>
    </row>
    <row r="5" spans="2:34">
      <c r="B5" s="6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6"/>
    </row>
    <row r="6" spans="2:34" ht="15" thickBot="1"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9"/>
      <c r="P6" s="19"/>
    </row>
    <row r="7" spans="2:34" ht="15" thickBot="1">
      <c r="B7" s="6"/>
      <c r="C7" s="14"/>
      <c r="D7" s="14"/>
      <c r="E7" s="14"/>
      <c r="F7" s="14"/>
      <c r="G7" s="14"/>
      <c r="H7" s="14"/>
      <c r="I7" s="20" t="s">
        <v>2</v>
      </c>
      <c r="J7" s="21"/>
      <c r="K7" s="22"/>
      <c r="L7" s="22"/>
      <c r="M7" s="23"/>
      <c r="N7" s="24"/>
      <c r="O7" s="25"/>
      <c r="P7" s="25"/>
    </row>
    <row r="8" spans="2:34">
      <c r="B8" s="6"/>
      <c r="C8" s="17" t="s">
        <v>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9"/>
      <c r="P8" s="19"/>
      <c r="Y8" s="26"/>
      <c r="Z8" s="26"/>
      <c r="AA8" s="26"/>
      <c r="AB8" s="26"/>
      <c r="AC8" s="26"/>
      <c r="AD8" s="27"/>
    </row>
    <row r="9" spans="2:34" ht="15" thickBot="1">
      <c r="B9" s="6"/>
      <c r="C9" s="14"/>
      <c r="D9" s="14"/>
      <c r="E9" s="14"/>
      <c r="F9" s="14"/>
      <c r="G9" s="28"/>
      <c r="H9" s="29"/>
      <c r="I9" s="29"/>
      <c r="J9" s="29"/>
      <c r="K9" s="29"/>
      <c r="L9" s="29"/>
      <c r="M9" s="29"/>
      <c r="N9" s="30"/>
      <c r="O9" s="31"/>
      <c r="P9" s="31"/>
      <c r="Y9" s="26"/>
      <c r="Z9" s="26"/>
      <c r="AA9" s="26"/>
      <c r="AB9" s="26"/>
      <c r="AC9" s="26"/>
      <c r="AD9" s="27"/>
    </row>
    <row r="10" spans="2:34" ht="13" customHeight="1">
      <c r="B10" s="6"/>
      <c r="C10" s="32"/>
      <c r="D10" s="33"/>
      <c r="E10" s="34"/>
      <c r="F10" s="34"/>
      <c r="G10" s="35"/>
      <c r="H10" s="36" t="s">
        <v>4</v>
      </c>
      <c r="I10" s="37" t="s">
        <v>5</v>
      </c>
      <c r="J10" s="38"/>
      <c r="K10" s="39"/>
      <c r="L10" s="39"/>
      <c r="M10" s="40"/>
      <c r="N10" s="41"/>
      <c r="O10" s="42"/>
      <c r="P10" s="42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4" ht="25" customHeight="1" thickBot="1">
      <c r="B11" s="6"/>
      <c r="C11" s="43"/>
      <c r="D11" s="44"/>
      <c r="E11" s="45"/>
      <c r="F11" s="45"/>
      <c r="G11" s="46"/>
      <c r="H11" s="47"/>
      <c r="I11" s="48" t="s">
        <v>6</v>
      </c>
      <c r="J11" s="49"/>
      <c r="K11" s="50"/>
      <c r="L11" s="50"/>
      <c r="M11" s="51"/>
      <c r="N11" s="52"/>
      <c r="O11" s="53"/>
      <c r="P11" s="53"/>
      <c r="R11" s="26"/>
      <c r="S11" s="26"/>
      <c r="T11" s="26"/>
      <c r="U11" s="26"/>
      <c r="V11" s="26"/>
      <c r="W11" s="26"/>
      <c r="X11" s="26"/>
      <c r="Y11" s="54"/>
      <c r="Z11" s="54"/>
      <c r="AA11" s="54"/>
      <c r="AB11" s="54"/>
      <c r="AC11" s="54"/>
      <c r="AD11" s="55"/>
    </row>
    <row r="12" spans="2:34" ht="9" customHeight="1" thickBot="1">
      <c r="B12" s="6"/>
      <c r="C12" s="56" t="s">
        <v>7</v>
      </c>
      <c r="D12" s="57"/>
      <c r="E12" s="57"/>
      <c r="F12" s="57"/>
      <c r="G12" s="57"/>
      <c r="H12" s="58"/>
      <c r="I12" s="59"/>
      <c r="J12" s="59"/>
      <c r="K12" s="59"/>
      <c r="L12" s="14"/>
      <c r="M12" s="14"/>
      <c r="N12" s="15"/>
      <c r="O12" s="16"/>
      <c r="P12" s="16"/>
    </row>
    <row r="13" spans="2:34" ht="14" customHeight="1">
      <c r="B13" s="6"/>
      <c r="C13" s="57"/>
      <c r="D13" s="57"/>
      <c r="E13" s="57"/>
      <c r="F13" s="57"/>
      <c r="G13" s="57"/>
      <c r="H13" s="60"/>
      <c r="I13" s="61" t="s">
        <v>8</v>
      </c>
      <c r="J13" s="62"/>
      <c r="K13" s="63"/>
      <c r="L13" s="64" t="s">
        <v>9</v>
      </c>
      <c r="M13" s="65"/>
      <c r="N13" s="66"/>
      <c r="O13" s="42"/>
      <c r="P13" s="42"/>
    </row>
    <row r="14" spans="2:34" ht="14" customHeight="1">
      <c r="B14" s="6"/>
      <c r="C14" s="67"/>
      <c r="D14" s="68" t="str">
        <f>[1]選手データ!Q3</f>
        <v>４月１７日（木）正午メール必着</v>
      </c>
      <c r="E14" s="69"/>
      <c r="F14" s="60"/>
      <c r="G14" s="60"/>
      <c r="H14" s="60"/>
      <c r="I14" s="70"/>
      <c r="J14" s="71"/>
      <c r="K14" s="72"/>
      <c r="L14" s="73">
        <f>[1]選手データ!Q2</f>
        <v>45808</v>
      </c>
      <c r="M14" s="74">
        <f>[1]選手データ!R2</f>
        <v>45815</v>
      </c>
      <c r="N14" s="75"/>
      <c r="O14" s="76"/>
      <c r="P14" s="76"/>
      <c r="Q14" s="77" t="s">
        <v>10</v>
      </c>
      <c r="R14" s="77" t="s">
        <v>11</v>
      </c>
      <c r="S14" s="77" t="s">
        <v>12</v>
      </c>
      <c r="T14" s="77" t="s">
        <v>13</v>
      </c>
      <c r="U14" s="77" t="s">
        <v>14</v>
      </c>
      <c r="V14" s="77" t="s">
        <v>15</v>
      </c>
      <c r="W14" s="77" t="s">
        <v>16</v>
      </c>
      <c r="AD14" s="5"/>
      <c r="AE14" s="5"/>
      <c r="AG14" s="4"/>
      <c r="AH14" s="4"/>
    </row>
    <row r="15" spans="2:34" ht="20" customHeight="1">
      <c r="B15" s="6"/>
      <c r="C15" s="78" t="s">
        <v>17</v>
      </c>
      <c r="D15" s="78"/>
      <c r="E15" s="78"/>
      <c r="F15" s="78"/>
      <c r="G15" s="78"/>
      <c r="H15" s="78"/>
      <c r="I15" s="79"/>
      <c r="J15" s="80"/>
      <c r="K15" s="81"/>
      <c r="L15" s="82"/>
      <c r="M15" s="83"/>
      <c r="N15" s="84"/>
      <c r="O15" s="85"/>
      <c r="P15" s="85"/>
      <c r="Q15" s="54" t="str">
        <f>IF(I15="","",$C$10)</f>
        <v/>
      </c>
      <c r="R15" s="54" t="str">
        <f>IF(I15="","",$H$11)</f>
        <v/>
      </c>
      <c r="S15" s="54" t="str">
        <f>IF(I15="","",1)</f>
        <v/>
      </c>
      <c r="T15" s="54" t="str">
        <f>IF(I15="","",I15)</f>
        <v/>
      </c>
      <c r="U15" s="54" t="str">
        <f>IF(I15="","",J15)</f>
        <v/>
      </c>
      <c r="V15" s="54" t="str">
        <f>IF(L15="","",L15)</f>
        <v/>
      </c>
      <c r="W15" s="54" t="str">
        <f>IF(M15="","",M15)</f>
        <v/>
      </c>
      <c r="AD15" s="5"/>
      <c r="AE15" s="5"/>
      <c r="AG15" s="4"/>
      <c r="AH15" s="4"/>
    </row>
    <row r="16" spans="2:34" ht="20" customHeight="1">
      <c r="B16" s="6"/>
      <c r="C16" s="78"/>
      <c r="D16" s="78"/>
      <c r="E16" s="78"/>
      <c r="F16" s="78"/>
      <c r="G16" s="78"/>
      <c r="H16" s="78"/>
      <c r="I16" s="79"/>
      <c r="J16" s="80"/>
      <c r="K16" s="81"/>
      <c r="L16" s="82"/>
      <c r="M16" s="83"/>
      <c r="N16" s="84"/>
      <c r="O16" s="85"/>
      <c r="P16" s="85"/>
      <c r="Q16" s="54" t="str">
        <f t="shared" ref="Q16:Q18" si="0">IF(I16="","",$C$10)</f>
        <v/>
      </c>
      <c r="R16" s="54" t="str">
        <f>IF(I16="","",$H$11)</f>
        <v/>
      </c>
      <c r="S16" s="54" t="str">
        <f>IF(I16="","",S15+1)</f>
        <v/>
      </c>
      <c r="T16" s="54" t="str">
        <f t="shared" ref="T16:T18" si="1">IF(I16="","",I16)</f>
        <v/>
      </c>
      <c r="U16" s="54" t="str">
        <f t="shared" ref="U16:U18" si="2">IF(I16="","",J16)</f>
        <v/>
      </c>
      <c r="V16" s="54" t="str">
        <f t="shared" ref="V16:W18" si="3">IF(L16="","",L16)</f>
        <v/>
      </c>
      <c r="W16" s="54" t="str">
        <f t="shared" si="3"/>
        <v/>
      </c>
      <c r="AD16" s="5"/>
      <c r="AE16" s="5"/>
      <c r="AG16" s="4"/>
      <c r="AH16" s="4"/>
    </row>
    <row r="17" spans="1:34" ht="20" customHeight="1">
      <c r="B17" s="6"/>
      <c r="C17" s="78"/>
      <c r="D17" s="78"/>
      <c r="E17" s="78"/>
      <c r="F17" s="78"/>
      <c r="G17" s="78"/>
      <c r="H17" s="78"/>
      <c r="I17" s="79"/>
      <c r="J17" s="80"/>
      <c r="K17" s="81"/>
      <c r="L17" s="82"/>
      <c r="M17" s="83"/>
      <c r="N17" s="84"/>
      <c r="O17" s="85"/>
      <c r="P17" s="85"/>
      <c r="Q17" s="54" t="str">
        <f t="shared" si="0"/>
        <v/>
      </c>
      <c r="R17" s="54" t="str">
        <f>IF(I17="","",$H$11)</f>
        <v/>
      </c>
      <c r="S17" s="54" t="str">
        <f>IF(I17="","",S16+1)</f>
        <v/>
      </c>
      <c r="T17" s="54" t="str">
        <f t="shared" si="1"/>
        <v/>
      </c>
      <c r="U17" s="54" t="str">
        <f t="shared" si="2"/>
        <v/>
      </c>
      <c r="V17" s="54" t="str">
        <f t="shared" si="3"/>
        <v/>
      </c>
      <c r="W17" s="54" t="str">
        <f t="shared" si="3"/>
        <v/>
      </c>
      <c r="AD17" s="5"/>
      <c r="AE17" s="5"/>
      <c r="AG17" s="4"/>
      <c r="AH17" s="4"/>
    </row>
    <row r="18" spans="1:34" ht="20" customHeight="1" thickBot="1">
      <c r="B18" s="6"/>
      <c r="C18" s="78"/>
      <c r="D18" s="78"/>
      <c r="E18" s="78"/>
      <c r="F18" s="78"/>
      <c r="G18" s="78"/>
      <c r="H18" s="78"/>
      <c r="I18" s="86"/>
      <c r="J18" s="87"/>
      <c r="K18" s="88"/>
      <c r="L18" s="89"/>
      <c r="M18" s="90"/>
      <c r="N18" s="84"/>
      <c r="O18" s="85"/>
      <c r="P18" s="85"/>
      <c r="Q18" s="54" t="str">
        <f t="shared" si="0"/>
        <v/>
      </c>
      <c r="R18" s="54" t="str">
        <f>IF(I18="","",$H$11)</f>
        <v/>
      </c>
      <c r="S18" s="54" t="str">
        <f t="shared" ref="S18" si="4">IF(I18="","",S17+1)</f>
        <v/>
      </c>
      <c r="T18" s="54" t="str">
        <f t="shared" si="1"/>
        <v/>
      </c>
      <c r="U18" s="54" t="str">
        <f t="shared" si="2"/>
        <v/>
      </c>
      <c r="V18" s="54" t="str">
        <f t="shared" si="3"/>
        <v/>
      </c>
      <c r="W18" s="54" t="str">
        <f t="shared" si="3"/>
        <v/>
      </c>
      <c r="AD18" s="5"/>
      <c r="AE18" s="5"/>
      <c r="AG18" s="4"/>
      <c r="AH18" s="4"/>
    </row>
    <row r="19" spans="1:34" ht="9" customHeight="1" thickBot="1">
      <c r="B19" s="6"/>
      <c r="C19" s="78"/>
      <c r="D19" s="78"/>
      <c r="E19" s="78"/>
      <c r="F19" s="78"/>
      <c r="G19" s="78"/>
      <c r="H19" s="78"/>
      <c r="I19" s="59"/>
      <c r="J19" s="59"/>
      <c r="K19" s="59"/>
      <c r="L19" s="14"/>
      <c r="M19" s="14"/>
      <c r="N19" s="15"/>
      <c r="O19" s="16"/>
      <c r="P19" s="16"/>
    </row>
    <row r="20" spans="1:34">
      <c r="B20" s="6"/>
      <c r="C20" s="78"/>
      <c r="D20" s="78"/>
      <c r="E20" s="78"/>
      <c r="F20" s="78"/>
      <c r="G20" s="78"/>
      <c r="H20" s="78"/>
      <c r="I20" s="91" t="s">
        <v>18</v>
      </c>
      <c r="J20" s="64"/>
      <c r="K20" s="92"/>
      <c r="L20" s="64" t="s">
        <v>19</v>
      </c>
      <c r="M20" s="65"/>
      <c r="N20" s="66"/>
      <c r="O20" s="42"/>
      <c r="P20" s="42"/>
      <c r="Q20" s="77" t="s">
        <v>10</v>
      </c>
      <c r="R20" s="77" t="s">
        <v>11</v>
      </c>
      <c r="S20" s="77" t="s">
        <v>20</v>
      </c>
      <c r="T20" s="77" t="s">
        <v>21</v>
      </c>
      <c r="U20" s="5" t="s">
        <v>22</v>
      </c>
    </row>
    <row r="21" spans="1:34" ht="20" customHeight="1">
      <c r="B21" s="6"/>
      <c r="C21" s="78"/>
      <c r="D21" s="78"/>
      <c r="E21" s="78"/>
      <c r="F21" s="78"/>
      <c r="G21" s="78"/>
      <c r="H21" s="78"/>
      <c r="I21" s="93" t="s">
        <v>23</v>
      </c>
      <c r="J21" s="94"/>
      <c r="K21" s="95"/>
      <c r="L21" s="96" t="str">
        <f>IF(J21="","",VLOOKUP(J21,[1]選手データ!$J$7:$N$10,5,FALSE))</f>
        <v/>
      </c>
      <c r="M21" s="97"/>
      <c r="N21" s="98"/>
      <c r="O21" s="85"/>
      <c r="P21" s="85"/>
      <c r="Q21" s="54">
        <f>IF(I21="","",$C$10)</f>
        <v>0</v>
      </c>
      <c r="R21" s="54">
        <f>IF(I21="","",$H$11)</f>
        <v>0</v>
      </c>
      <c r="S21" s="54" t="str">
        <f>IF(J21="","",J21)</f>
        <v/>
      </c>
      <c r="T21" s="54" t="str">
        <f>IF(J22="","",J22)</f>
        <v/>
      </c>
      <c r="U21" s="54" t="str">
        <f>IF(J23="","",J23)</f>
        <v/>
      </c>
    </row>
    <row r="22" spans="1:34" ht="20" customHeight="1">
      <c r="B22" s="6"/>
      <c r="C22" s="78"/>
      <c r="D22" s="78"/>
      <c r="E22" s="78"/>
      <c r="F22" s="78"/>
      <c r="G22" s="78"/>
      <c r="H22" s="78"/>
      <c r="I22" s="99" t="s">
        <v>24</v>
      </c>
      <c r="J22" s="100"/>
      <c r="K22" s="81"/>
      <c r="L22" s="101" t="str">
        <f>IF(J22="","",VLOOKUP(J22,[1]選手データ!$J$7:$N$10,5,FALSE))</f>
        <v/>
      </c>
      <c r="M22" s="102"/>
      <c r="N22" s="98"/>
      <c r="O22" s="85"/>
      <c r="P22" s="85"/>
      <c r="Q22" s="54"/>
      <c r="R22" s="54"/>
      <c r="S22" s="54"/>
      <c r="T22" s="54"/>
    </row>
    <row r="23" spans="1:34" ht="20" customHeight="1" thickBot="1">
      <c r="A23" s="103" t="s">
        <v>25</v>
      </c>
      <c r="B23" s="104"/>
      <c r="C23" s="78"/>
      <c r="D23" s="78"/>
      <c r="E23" s="78"/>
      <c r="F23" s="78"/>
      <c r="G23" s="78"/>
      <c r="H23" s="78"/>
      <c r="I23" s="105" t="s">
        <v>22</v>
      </c>
      <c r="J23" s="106"/>
      <c r="K23" s="107"/>
      <c r="L23" s="108" t="str">
        <f>IF(J23="","",VLOOKUP(J23,[1]選手データ!$J$13:$N$16,5,FALSE))</f>
        <v/>
      </c>
      <c r="M23" s="109"/>
      <c r="N23" s="98"/>
      <c r="O23" s="85"/>
      <c r="P23" s="85"/>
      <c r="Q23" s="54"/>
      <c r="R23" s="54"/>
      <c r="S23" s="54"/>
      <c r="T23" s="54"/>
    </row>
    <row r="24" spans="1:34" ht="9" customHeight="1" thickBot="1">
      <c r="A24" s="110"/>
      <c r="B24" s="111"/>
      <c r="C24" s="78"/>
      <c r="D24" s="78"/>
      <c r="E24" s="78"/>
      <c r="F24" s="78"/>
      <c r="G24" s="78"/>
      <c r="H24" s="78"/>
      <c r="I24" s="59"/>
      <c r="J24" s="59"/>
      <c r="K24" s="59"/>
      <c r="L24" s="14"/>
      <c r="M24" s="14"/>
      <c r="N24" s="15"/>
      <c r="O24" s="16"/>
      <c r="P24" s="16"/>
    </row>
    <row r="25" spans="1:34" ht="15" thickBot="1">
      <c r="A25" s="110"/>
      <c r="B25" s="111"/>
      <c r="C25" s="78"/>
      <c r="D25" s="78"/>
      <c r="E25" s="78"/>
      <c r="F25" s="78"/>
      <c r="G25" s="78"/>
      <c r="H25" s="78"/>
      <c r="I25" s="112" t="s">
        <v>26</v>
      </c>
      <c r="J25" s="113"/>
      <c r="K25" s="114"/>
      <c r="L25" s="115"/>
      <c r="M25" s="116"/>
      <c r="N25" s="117"/>
      <c r="O25" s="118"/>
      <c r="P25" s="118"/>
    </row>
    <row r="26" spans="1:34" ht="9" customHeight="1" thickBot="1">
      <c r="A26" s="110"/>
      <c r="B26" s="111"/>
      <c r="C26" s="119"/>
      <c r="D26" s="119"/>
      <c r="E26" s="119"/>
      <c r="F26" s="119"/>
      <c r="G26" s="119"/>
      <c r="H26" s="119"/>
      <c r="I26" s="120"/>
      <c r="J26" s="120"/>
      <c r="K26" s="120"/>
      <c r="L26" s="120"/>
      <c r="M26" s="120"/>
      <c r="N26" s="121"/>
      <c r="O26" s="118"/>
      <c r="P26" s="118"/>
    </row>
    <row r="27" spans="1:34" ht="15" customHeight="1">
      <c r="A27" s="122" t="s">
        <v>27</v>
      </c>
      <c r="B27" s="123"/>
      <c r="C27" s="124" t="s">
        <v>28</v>
      </c>
      <c r="D27" s="125" t="s">
        <v>29</v>
      </c>
      <c r="E27" s="126" t="s">
        <v>5</v>
      </c>
      <c r="F27" s="127" t="s">
        <v>30</v>
      </c>
      <c r="G27" s="128" t="s">
        <v>31</v>
      </c>
      <c r="H27" s="127" t="s">
        <v>32</v>
      </c>
      <c r="I27" s="129" t="s">
        <v>33</v>
      </c>
      <c r="J27" s="130" t="s">
        <v>34</v>
      </c>
      <c r="K27" s="131" t="s">
        <v>35</v>
      </c>
      <c r="L27" s="132"/>
      <c r="M27" s="133" t="s">
        <v>36</v>
      </c>
      <c r="N27" s="134"/>
      <c r="O27" s="135"/>
      <c r="P27" s="135"/>
      <c r="R27" s="54"/>
      <c r="S27" s="54"/>
      <c r="T27" s="54"/>
      <c r="U27" s="54"/>
      <c r="V27" s="54"/>
      <c r="W27" s="54"/>
      <c r="X27" s="54"/>
      <c r="AA27" s="54" t="s">
        <v>35</v>
      </c>
      <c r="AB27" s="54" t="s">
        <v>35</v>
      </c>
    </row>
    <row r="28" spans="1:34" ht="15" customHeight="1">
      <c r="A28" s="122"/>
      <c r="B28" s="123"/>
      <c r="C28" s="136"/>
      <c r="D28" s="137"/>
      <c r="E28" s="138"/>
      <c r="F28" s="139"/>
      <c r="G28" s="140"/>
      <c r="H28" s="139"/>
      <c r="I28" s="141" t="s">
        <v>37</v>
      </c>
      <c r="J28" s="142" t="s">
        <v>38</v>
      </c>
      <c r="K28" s="143" t="s">
        <v>39</v>
      </c>
      <c r="L28" s="144" t="s">
        <v>40</v>
      </c>
      <c r="M28" s="145" t="s">
        <v>38</v>
      </c>
      <c r="N28" s="146"/>
      <c r="O28" s="147"/>
      <c r="P28" s="147"/>
      <c r="Q28" s="77" t="s">
        <v>10</v>
      </c>
      <c r="R28" s="77" t="s">
        <v>11</v>
      </c>
      <c r="S28" s="77" t="s">
        <v>12</v>
      </c>
      <c r="T28" s="54" t="s">
        <v>29</v>
      </c>
      <c r="U28" s="54" t="s">
        <v>5</v>
      </c>
      <c r="V28" s="54" t="s">
        <v>30</v>
      </c>
      <c r="W28" s="54" t="s">
        <v>31</v>
      </c>
      <c r="X28" s="54" t="s">
        <v>41</v>
      </c>
      <c r="Y28" s="54" t="s">
        <v>42</v>
      </c>
      <c r="Z28" s="54" t="s">
        <v>43</v>
      </c>
      <c r="AA28" s="54" t="s">
        <v>39</v>
      </c>
      <c r="AB28" s="54" t="s">
        <v>40</v>
      </c>
      <c r="AC28" s="54" t="s">
        <v>44</v>
      </c>
      <c r="AD28" s="5"/>
      <c r="AE28" s="5"/>
      <c r="AG28" s="4"/>
      <c r="AH28" s="4"/>
    </row>
    <row r="29" spans="1:34" ht="20" customHeight="1">
      <c r="A29" s="148"/>
      <c r="B29" s="149"/>
      <c r="C29" s="150" t="str">
        <f>IF(AND(A29&lt;&gt;"",COUNTA(I29:M29)&gt;=1),1,"")</f>
        <v/>
      </c>
      <c r="D29" s="151" t="str">
        <f>IFERROR(VLOOKUP($A29,[1]選手データ!$B$20:$G$44,2,FALSE),"")</f>
        <v/>
      </c>
      <c r="E29" s="151" t="str">
        <f>IFERROR(VLOOKUP($A29,[1]選手データ!$B$20:$G$44,3,FALSE),"")</f>
        <v/>
      </c>
      <c r="F29" s="152" t="str">
        <f>IFERROR(VLOOKUP($A29,[1]選手データ!$B$20:$G$44,4,FALSE),"")</f>
        <v/>
      </c>
      <c r="G29" s="151" t="str">
        <f>IFERROR(VLOOKUP($A29,[1]選手データ!$B$20:$G$44,5,FALSE),"")</f>
        <v/>
      </c>
      <c r="H29" s="151" t="str">
        <f>IFERROR(VLOOKUP($A29,[1]選手データ!$B$20:$G$44,6,FALSE),"")</f>
        <v/>
      </c>
      <c r="I29" s="153"/>
      <c r="J29" s="154"/>
      <c r="K29" s="154"/>
      <c r="L29" s="155"/>
      <c r="M29" s="156"/>
      <c r="N29" s="157"/>
      <c r="O29" s="158">
        <f>IF(COUNTA(I29:M29)&gt;=1,1,0)</f>
        <v>0</v>
      </c>
      <c r="P29" s="158"/>
      <c r="Q29" s="54" t="str">
        <f t="shared" ref="Q29:Q48" si="5">IF(D29="","",$C$10)</f>
        <v/>
      </c>
      <c r="R29" s="54" t="str">
        <f t="shared" ref="R29:R48" si="6">IF(Q29="","",$H$11)</f>
        <v/>
      </c>
      <c r="S29" s="54" t="str">
        <f t="shared" ref="S29:S48" si="7">IF(D29="","",C29)</f>
        <v/>
      </c>
      <c r="T29" s="159" t="str">
        <f>IF(D29="","",D29)</f>
        <v/>
      </c>
      <c r="U29" s="159" t="str">
        <f>IF(E29="","",E29)</f>
        <v/>
      </c>
      <c r="V29" s="160" t="str">
        <f>IF(F29="","",F29)</f>
        <v/>
      </c>
      <c r="W29" s="159" t="str">
        <f>IF(G29="","",G29)</f>
        <v/>
      </c>
      <c r="X29" s="159" t="str">
        <f>IF(H29="","",H29)</f>
        <v/>
      </c>
      <c r="Y29" s="160" t="str">
        <f t="shared" ref="Y29:AC44" si="8">IF(I29="","",I29)</f>
        <v/>
      </c>
      <c r="Z29" s="160" t="str">
        <f t="shared" si="8"/>
        <v/>
      </c>
      <c r="AA29" s="160" t="str">
        <f t="shared" si="8"/>
        <v/>
      </c>
      <c r="AB29" s="160" t="str">
        <f t="shared" si="8"/>
        <v/>
      </c>
      <c r="AC29" s="160" t="str">
        <f t="shared" si="8"/>
        <v/>
      </c>
      <c r="AD29" s="5"/>
      <c r="AE29" s="5"/>
      <c r="AG29" s="4"/>
      <c r="AH29" s="4"/>
    </row>
    <row r="30" spans="1:34" ht="20" customHeight="1">
      <c r="A30" s="148"/>
      <c r="B30" s="149"/>
      <c r="C30" s="150" t="str">
        <f>IF(AND(A30&lt;&gt;"",COUNTA(I30:M30)&gt;=1),MAX(C29)+1,"")</f>
        <v/>
      </c>
      <c r="D30" s="151" t="str">
        <f>IFERROR(VLOOKUP($A30,[1]選手データ!$B$20:$G$44,2,FALSE),"")</f>
        <v/>
      </c>
      <c r="E30" s="151" t="str">
        <f>IFERROR(VLOOKUP($A30,[1]選手データ!$B$20:$G$44,3,FALSE),"")</f>
        <v/>
      </c>
      <c r="F30" s="152" t="str">
        <f>IFERROR(VLOOKUP($A30,[1]選手データ!$B$20:$G$44,4,FALSE),"")</f>
        <v/>
      </c>
      <c r="G30" s="151" t="str">
        <f>IFERROR(VLOOKUP($A30,[1]選手データ!$B$20:$G$44,5,FALSE),"")</f>
        <v/>
      </c>
      <c r="H30" s="161" t="str">
        <f>IFERROR(VLOOKUP($A30,[1]選手データ!$B$20:$G$44,6,FALSE),"")</f>
        <v/>
      </c>
      <c r="I30" s="162"/>
      <c r="J30" s="154"/>
      <c r="K30" s="154"/>
      <c r="L30" s="155"/>
      <c r="M30" s="156"/>
      <c r="N30" s="157"/>
      <c r="O30" s="158">
        <f t="shared" ref="O30:O48" si="9">IF(COUNTA(I30:M30)&gt;=1,1,0)</f>
        <v>0</v>
      </c>
      <c r="P30" s="158"/>
      <c r="Q30" s="54" t="str">
        <f t="shared" si="5"/>
        <v/>
      </c>
      <c r="R30" s="54" t="str">
        <f t="shared" si="6"/>
        <v/>
      </c>
      <c r="S30" s="54" t="str">
        <f t="shared" si="7"/>
        <v/>
      </c>
      <c r="T30" s="159" t="str">
        <f t="shared" ref="T30:AC48" si="10">IF(D30="","",D30)</f>
        <v/>
      </c>
      <c r="U30" s="159" t="str">
        <f t="shared" si="10"/>
        <v/>
      </c>
      <c r="V30" s="160" t="str">
        <f t="shared" si="10"/>
        <v/>
      </c>
      <c r="W30" s="159" t="str">
        <f t="shared" si="10"/>
        <v/>
      </c>
      <c r="X30" s="159" t="str">
        <f t="shared" si="10"/>
        <v/>
      </c>
      <c r="Y30" s="160" t="str">
        <f t="shared" si="8"/>
        <v/>
      </c>
      <c r="Z30" s="160" t="str">
        <f t="shared" si="8"/>
        <v/>
      </c>
      <c r="AA30" s="160" t="str">
        <f t="shared" si="8"/>
        <v/>
      </c>
      <c r="AB30" s="160" t="str">
        <f t="shared" si="8"/>
        <v/>
      </c>
      <c r="AC30" s="160" t="str">
        <f t="shared" si="8"/>
        <v/>
      </c>
      <c r="AD30" s="5"/>
      <c r="AE30" s="5"/>
      <c r="AG30" s="4"/>
      <c r="AH30" s="4"/>
    </row>
    <row r="31" spans="1:34" ht="20" customHeight="1">
      <c r="A31" s="148"/>
      <c r="B31" s="149"/>
      <c r="C31" s="150" t="str">
        <f>IF(AND(A31&lt;&gt;"",COUNTA(I31:M31)&gt;=1),MAX($C$29:C30)+1,"")</f>
        <v/>
      </c>
      <c r="D31" s="151" t="str">
        <f>IFERROR(VLOOKUP($A31,[1]選手データ!$B$20:$G$44,2,FALSE),"")</f>
        <v/>
      </c>
      <c r="E31" s="151" t="str">
        <f>IFERROR(VLOOKUP($A31,[1]選手データ!$B$20:$G$44,3,FALSE),"")</f>
        <v/>
      </c>
      <c r="F31" s="152" t="str">
        <f>IFERROR(VLOOKUP($A31,[1]選手データ!$B$20:$G$44,4,FALSE),"")</f>
        <v/>
      </c>
      <c r="G31" s="151" t="str">
        <f>IFERROR(VLOOKUP($A31,[1]選手データ!$B$20:$G$44,5,FALSE),"")</f>
        <v/>
      </c>
      <c r="H31" s="161" t="str">
        <f>IFERROR(VLOOKUP($A31,[1]選手データ!$B$20:$G$44,6,FALSE),"")</f>
        <v/>
      </c>
      <c r="I31" s="162"/>
      <c r="J31" s="154"/>
      <c r="K31" s="154"/>
      <c r="L31" s="155"/>
      <c r="M31" s="156"/>
      <c r="N31" s="157"/>
      <c r="O31" s="158">
        <f t="shared" si="9"/>
        <v>0</v>
      </c>
      <c r="P31" s="158"/>
      <c r="Q31" s="54" t="str">
        <f t="shared" si="5"/>
        <v/>
      </c>
      <c r="R31" s="54" t="str">
        <f t="shared" si="6"/>
        <v/>
      </c>
      <c r="S31" s="54" t="str">
        <f t="shared" si="7"/>
        <v/>
      </c>
      <c r="T31" s="159" t="str">
        <f t="shared" si="10"/>
        <v/>
      </c>
      <c r="U31" s="159" t="str">
        <f t="shared" si="10"/>
        <v/>
      </c>
      <c r="V31" s="160" t="str">
        <f t="shared" si="10"/>
        <v/>
      </c>
      <c r="W31" s="159" t="str">
        <f t="shared" si="10"/>
        <v/>
      </c>
      <c r="X31" s="159" t="str">
        <f t="shared" si="10"/>
        <v/>
      </c>
      <c r="Y31" s="160" t="str">
        <f t="shared" si="8"/>
        <v/>
      </c>
      <c r="Z31" s="160" t="str">
        <f t="shared" si="8"/>
        <v/>
      </c>
      <c r="AA31" s="160" t="str">
        <f t="shared" si="8"/>
        <v/>
      </c>
      <c r="AB31" s="160" t="str">
        <f t="shared" si="8"/>
        <v/>
      </c>
      <c r="AC31" s="160" t="str">
        <f t="shared" si="8"/>
        <v/>
      </c>
      <c r="AD31" s="5"/>
      <c r="AE31" s="5"/>
      <c r="AG31" s="4"/>
      <c r="AH31" s="4"/>
    </row>
    <row r="32" spans="1:34" ht="20" customHeight="1">
      <c r="A32" s="148"/>
      <c r="B32" s="149"/>
      <c r="C32" s="150" t="str">
        <f>IF(AND(A32&lt;&gt;"",COUNTA(I32:M32)&gt;=1),MAX($C$29:C31)+1,"")</f>
        <v/>
      </c>
      <c r="D32" s="151" t="str">
        <f>IFERROR(VLOOKUP($A32,[1]選手データ!$B$20:$G$44,2,FALSE),"")</f>
        <v/>
      </c>
      <c r="E32" s="151" t="str">
        <f>IFERROR(VLOOKUP($A32,[1]選手データ!$B$20:$G$44,3,FALSE),"")</f>
        <v/>
      </c>
      <c r="F32" s="152" t="str">
        <f>IFERROR(VLOOKUP($A32,[1]選手データ!$B$20:$G$44,4,FALSE),"")</f>
        <v/>
      </c>
      <c r="G32" s="151" t="str">
        <f>IFERROR(VLOOKUP($A32,[1]選手データ!$B$20:$G$44,5,FALSE),"")</f>
        <v/>
      </c>
      <c r="H32" s="161" t="str">
        <f>IFERROR(VLOOKUP($A32,[1]選手データ!$B$20:$G$44,6,FALSE),"")</f>
        <v/>
      </c>
      <c r="I32" s="162"/>
      <c r="J32" s="154"/>
      <c r="K32" s="154"/>
      <c r="L32" s="155"/>
      <c r="M32" s="156"/>
      <c r="N32" s="157"/>
      <c r="O32" s="158">
        <f t="shared" si="9"/>
        <v>0</v>
      </c>
      <c r="P32" s="158"/>
      <c r="Q32" s="54" t="str">
        <f t="shared" si="5"/>
        <v/>
      </c>
      <c r="R32" s="54" t="str">
        <f t="shared" si="6"/>
        <v/>
      </c>
      <c r="S32" s="54" t="str">
        <f t="shared" si="7"/>
        <v/>
      </c>
      <c r="T32" s="159" t="str">
        <f t="shared" si="10"/>
        <v/>
      </c>
      <c r="U32" s="159" t="str">
        <f t="shared" si="10"/>
        <v/>
      </c>
      <c r="V32" s="160" t="str">
        <f t="shared" si="10"/>
        <v/>
      </c>
      <c r="W32" s="159" t="str">
        <f t="shared" si="10"/>
        <v/>
      </c>
      <c r="X32" s="159" t="str">
        <f t="shared" si="10"/>
        <v/>
      </c>
      <c r="Y32" s="160" t="str">
        <f t="shared" si="8"/>
        <v/>
      </c>
      <c r="Z32" s="160" t="str">
        <f t="shared" si="8"/>
        <v/>
      </c>
      <c r="AA32" s="160" t="str">
        <f t="shared" si="8"/>
        <v/>
      </c>
      <c r="AB32" s="160" t="str">
        <f t="shared" si="8"/>
        <v/>
      </c>
      <c r="AC32" s="160" t="str">
        <f t="shared" si="8"/>
        <v/>
      </c>
      <c r="AD32" s="5"/>
      <c r="AE32" s="5"/>
      <c r="AG32" s="4"/>
      <c r="AH32" s="4"/>
    </row>
    <row r="33" spans="1:34" ht="20" customHeight="1">
      <c r="A33" s="148"/>
      <c r="B33" s="149"/>
      <c r="C33" s="150" t="str">
        <f>IF(AND(A33&lt;&gt;"",COUNTA(I33:M33)&gt;=1),MAX($C$29:C32)+1,"")</f>
        <v/>
      </c>
      <c r="D33" s="151" t="str">
        <f>IFERROR(VLOOKUP($A33,[1]選手データ!$B$20:$G$44,2,FALSE),"")</f>
        <v/>
      </c>
      <c r="E33" s="151" t="str">
        <f>IFERROR(VLOOKUP($A33,[1]選手データ!$B$20:$G$44,3,FALSE),"")</f>
        <v/>
      </c>
      <c r="F33" s="152" t="str">
        <f>IFERROR(VLOOKUP($A33,[1]選手データ!$B$20:$G$44,4,FALSE),"")</f>
        <v/>
      </c>
      <c r="G33" s="151" t="str">
        <f>IFERROR(VLOOKUP($A33,[1]選手データ!$B$20:$G$44,5,FALSE),"")</f>
        <v/>
      </c>
      <c r="H33" s="161" t="str">
        <f>IFERROR(VLOOKUP($A33,[1]選手データ!$B$20:$G$44,6,FALSE),"")</f>
        <v/>
      </c>
      <c r="I33" s="162"/>
      <c r="J33" s="154"/>
      <c r="K33" s="154"/>
      <c r="L33" s="155"/>
      <c r="M33" s="156"/>
      <c r="N33" s="157"/>
      <c r="O33" s="158">
        <f t="shared" si="9"/>
        <v>0</v>
      </c>
      <c r="P33" s="158"/>
      <c r="Q33" s="54" t="str">
        <f t="shared" si="5"/>
        <v/>
      </c>
      <c r="R33" s="54" t="str">
        <f t="shared" si="6"/>
        <v/>
      </c>
      <c r="S33" s="54" t="str">
        <f t="shared" si="7"/>
        <v/>
      </c>
      <c r="T33" s="159" t="str">
        <f t="shared" si="10"/>
        <v/>
      </c>
      <c r="U33" s="159" t="str">
        <f t="shared" si="10"/>
        <v/>
      </c>
      <c r="V33" s="160" t="str">
        <f t="shared" si="10"/>
        <v/>
      </c>
      <c r="W33" s="159" t="str">
        <f t="shared" si="10"/>
        <v/>
      </c>
      <c r="X33" s="159" t="str">
        <f t="shared" si="10"/>
        <v/>
      </c>
      <c r="Y33" s="160" t="str">
        <f t="shared" si="8"/>
        <v/>
      </c>
      <c r="Z33" s="160" t="str">
        <f t="shared" si="8"/>
        <v/>
      </c>
      <c r="AA33" s="160" t="str">
        <f t="shared" si="8"/>
        <v/>
      </c>
      <c r="AB33" s="160" t="str">
        <f t="shared" si="8"/>
        <v/>
      </c>
      <c r="AC33" s="160" t="str">
        <f t="shared" si="8"/>
        <v/>
      </c>
      <c r="AD33" s="5"/>
      <c r="AE33" s="5"/>
      <c r="AG33" s="4"/>
      <c r="AH33" s="4"/>
    </row>
    <row r="34" spans="1:34" ht="20" customHeight="1">
      <c r="A34" s="148"/>
      <c r="B34" s="149"/>
      <c r="C34" s="150" t="str">
        <f>IF(AND(A34&lt;&gt;"",COUNTA(I34:M34)&gt;=1),MAX($C$29:C33)+1,"")</f>
        <v/>
      </c>
      <c r="D34" s="151" t="str">
        <f>IFERROR(VLOOKUP($A34,[1]選手データ!$B$20:$G$44,2,FALSE),"")</f>
        <v/>
      </c>
      <c r="E34" s="151" t="str">
        <f>IFERROR(VLOOKUP($A34,[1]選手データ!$B$20:$G$44,3,FALSE),"")</f>
        <v/>
      </c>
      <c r="F34" s="152" t="str">
        <f>IFERROR(VLOOKUP($A34,[1]選手データ!$B$20:$G$44,4,FALSE),"")</f>
        <v/>
      </c>
      <c r="G34" s="151" t="str">
        <f>IFERROR(VLOOKUP($A34,[1]選手データ!$B$20:$G$44,5,FALSE),"")</f>
        <v/>
      </c>
      <c r="H34" s="161" t="str">
        <f>IFERROR(VLOOKUP($A34,[1]選手データ!$B$20:$G$44,6,FALSE),"")</f>
        <v/>
      </c>
      <c r="I34" s="162"/>
      <c r="J34" s="154"/>
      <c r="K34" s="154"/>
      <c r="L34" s="155"/>
      <c r="M34" s="156"/>
      <c r="N34" s="157"/>
      <c r="O34" s="158">
        <f t="shared" si="9"/>
        <v>0</v>
      </c>
      <c r="P34" s="158"/>
      <c r="Q34" s="54" t="str">
        <f t="shared" si="5"/>
        <v/>
      </c>
      <c r="R34" s="54" t="str">
        <f t="shared" si="6"/>
        <v/>
      </c>
      <c r="S34" s="54" t="str">
        <f t="shared" si="7"/>
        <v/>
      </c>
      <c r="T34" s="159" t="str">
        <f t="shared" si="10"/>
        <v/>
      </c>
      <c r="U34" s="159" t="str">
        <f t="shared" si="10"/>
        <v/>
      </c>
      <c r="V34" s="160" t="str">
        <f t="shared" si="10"/>
        <v/>
      </c>
      <c r="W34" s="159" t="str">
        <f t="shared" si="10"/>
        <v/>
      </c>
      <c r="X34" s="159" t="str">
        <f t="shared" si="10"/>
        <v/>
      </c>
      <c r="Y34" s="160" t="str">
        <f t="shared" si="8"/>
        <v/>
      </c>
      <c r="Z34" s="160" t="str">
        <f t="shared" si="8"/>
        <v/>
      </c>
      <c r="AA34" s="160" t="str">
        <f t="shared" si="8"/>
        <v/>
      </c>
      <c r="AB34" s="160" t="str">
        <f t="shared" si="8"/>
        <v/>
      </c>
      <c r="AC34" s="160" t="str">
        <f t="shared" si="8"/>
        <v/>
      </c>
      <c r="AD34" s="5"/>
      <c r="AE34" s="5"/>
      <c r="AG34" s="4"/>
      <c r="AH34" s="4"/>
    </row>
    <row r="35" spans="1:34" ht="20" customHeight="1">
      <c r="A35" s="148"/>
      <c r="B35" s="149"/>
      <c r="C35" s="150" t="str">
        <f>IF(AND(A35&lt;&gt;"",COUNTA(I35:M35)&gt;=1),MAX($C$29:C34)+1,"")</f>
        <v/>
      </c>
      <c r="D35" s="151" t="str">
        <f>IFERROR(VLOOKUP($A35,[1]選手データ!$B$20:$G$44,2,FALSE),"")</f>
        <v/>
      </c>
      <c r="E35" s="151" t="str">
        <f>IFERROR(VLOOKUP($A35,[1]選手データ!$B$20:$G$44,3,FALSE),"")</f>
        <v/>
      </c>
      <c r="F35" s="152" t="str">
        <f>IFERROR(VLOOKUP($A35,[1]選手データ!$B$20:$G$44,4,FALSE),"")</f>
        <v/>
      </c>
      <c r="G35" s="151" t="str">
        <f>IFERROR(VLOOKUP($A35,[1]選手データ!$B$20:$G$44,5,FALSE),"")</f>
        <v/>
      </c>
      <c r="H35" s="161" t="str">
        <f>IFERROR(VLOOKUP($A35,[1]選手データ!$B$20:$G$44,6,FALSE),"")</f>
        <v/>
      </c>
      <c r="I35" s="162"/>
      <c r="J35" s="154"/>
      <c r="K35" s="154"/>
      <c r="L35" s="155"/>
      <c r="M35" s="156"/>
      <c r="N35" s="157"/>
      <c r="O35" s="158">
        <f t="shared" si="9"/>
        <v>0</v>
      </c>
      <c r="P35" s="158"/>
      <c r="Q35" s="54" t="str">
        <f t="shared" si="5"/>
        <v/>
      </c>
      <c r="R35" s="54" t="str">
        <f t="shared" si="6"/>
        <v/>
      </c>
      <c r="S35" s="54" t="str">
        <f t="shared" si="7"/>
        <v/>
      </c>
      <c r="T35" s="159" t="str">
        <f t="shared" si="10"/>
        <v/>
      </c>
      <c r="U35" s="159" t="str">
        <f t="shared" si="10"/>
        <v/>
      </c>
      <c r="V35" s="160" t="str">
        <f t="shared" si="10"/>
        <v/>
      </c>
      <c r="W35" s="159" t="str">
        <f t="shared" si="10"/>
        <v/>
      </c>
      <c r="X35" s="159" t="str">
        <f t="shared" si="10"/>
        <v/>
      </c>
      <c r="Y35" s="160" t="str">
        <f t="shared" si="8"/>
        <v/>
      </c>
      <c r="Z35" s="160" t="str">
        <f t="shared" si="8"/>
        <v/>
      </c>
      <c r="AA35" s="160" t="str">
        <f t="shared" si="8"/>
        <v/>
      </c>
      <c r="AB35" s="160" t="str">
        <f t="shared" si="8"/>
        <v/>
      </c>
      <c r="AC35" s="160" t="str">
        <f t="shared" si="8"/>
        <v/>
      </c>
      <c r="AD35" s="5"/>
      <c r="AE35" s="5"/>
      <c r="AG35" s="4"/>
      <c r="AH35" s="4"/>
    </row>
    <row r="36" spans="1:34" ht="20" customHeight="1">
      <c r="A36" s="148"/>
      <c r="B36" s="149"/>
      <c r="C36" s="150" t="str">
        <f>IF(AND(A36&lt;&gt;"",COUNTA(I36:M36)&gt;=1),MAX($C$29:C35)+1,"")</f>
        <v/>
      </c>
      <c r="D36" s="151" t="str">
        <f>IFERROR(VLOOKUP($A36,[1]選手データ!$B$20:$G$44,2,FALSE),"")</f>
        <v/>
      </c>
      <c r="E36" s="151" t="str">
        <f>IFERROR(VLOOKUP($A36,[1]選手データ!$B$20:$G$44,3,FALSE),"")</f>
        <v/>
      </c>
      <c r="F36" s="152" t="str">
        <f>IFERROR(VLOOKUP($A36,[1]選手データ!$B$20:$G$44,4,FALSE),"")</f>
        <v/>
      </c>
      <c r="G36" s="151" t="str">
        <f>IFERROR(VLOOKUP($A36,[1]選手データ!$B$20:$G$44,5,FALSE),"")</f>
        <v/>
      </c>
      <c r="H36" s="161" t="str">
        <f>IFERROR(VLOOKUP($A36,[1]選手データ!$B$20:$G$44,6,FALSE),"")</f>
        <v/>
      </c>
      <c r="I36" s="162"/>
      <c r="J36" s="154"/>
      <c r="K36" s="154"/>
      <c r="L36" s="155"/>
      <c r="M36" s="156"/>
      <c r="N36" s="157"/>
      <c r="O36" s="158">
        <f t="shared" si="9"/>
        <v>0</v>
      </c>
      <c r="P36" s="158"/>
      <c r="Q36" s="54" t="str">
        <f t="shared" si="5"/>
        <v/>
      </c>
      <c r="R36" s="54" t="str">
        <f t="shared" si="6"/>
        <v/>
      </c>
      <c r="S36" s="54" t="str">
        <f t="shared" si="7"/>
        <v/>
      </c>
      <c r="T36" s="159" t="str">
        <f t="shared" si="10"/>
        <v/>
      </c>
      <c r="U36" s="159" t="str">
        <f t="shared" si="10"/>
        <v/>
      </c>
      <c r="V36" s="160" t="str">
        <f t="shared" si="10"/>
        <v/>
      </c>
      <c r="W36" s="159" t="str">
        <f t="shared" si="10"/>
        <v/>
      </c>
      <c r="X36" s="159" t="str">
        <f t="shared" si="10"/>
        <v/>
      </c>
      <c r="Y36" s="160" t="str">
        <f t="shared" si="8"/>
        <v/>
      </c>
      <c r="Z36" s="160" t="str">
        <f t="shared" si="8"/>
        <v/>
      </c>
      <c r="AA36" s="160" t="str">
        <f t="shared" si="8"/>
        <v/>
      </c>
      <c r="AB36" s="160" t="str">
        <f t="shared" si="8"/>
        <v/>
      </c>
      <c r="AC36" s="160" t="str">
        <f t="shared" si="8"/>
        <v/>
      </c>
      <c r="AD36" s="5"/>
      <c r="AE36" s="5"/>
      <c r="AG36" s="4"/>
      <c r="AH36" s="4"/>
    </row>
    <row r="37" spans="1:34" ht="20" customHeight="1">
      <c r="A37" s="148"/>
      <c r="B37" s="149"/>
      <c r="C37" s="150" t="str">
        <f>IF(AND(A37&lt;&gt;"",COUNTA(I37:M37)&gt;=1),MAX($C$29:C36)+1,"")</f>
        <v/>
      </c>
      <c r="D37" s="151" t="str">
        <f>IFERROR(VLOOKUP($A37,[1]選手データ!$B$20:$G$44,2,FALSE),"")</f>
        <v/>
      </c>
      <c r="E37" s="151" t="str">
        <f>IFERROR(VLOOKUP($A37,[1]選手データ!$B$20:$G$44,3,FALSE),"")</f>
        <v/>
      </c>
      <c r="F37" s="152" t="str">
        <f>IFERROR(VLOOKUP($A37,[1]選手データ!$B$20:$G$44,4,FALSE),"")</f>
        <v/>
      </c>
      <c r="G37" s="151" t="str">
        <f>IFERROR(VLOOKUP($A37,[1]選手データ!$B$20:$G$44,5,FALSE),"")</f>
        <v/>
      </c>
      <c r="H37" s="161" t="str">
        <f>IFERROR(VLOOKUP($A37,[1]選手データ!$B$20:$G$44,6,FALSE),"")</f>
        <v/>
      </c>
      <c r="I37" s="162"/>
      <c r="J37" s="154"/>
      <c r="K37" s="154"/>
      <c r="L37" s="155"/>
      <c r="M37" s="156"/>
      <c r="N37" s="157"/>
      <c r="O37" s="158">
        <f t="shared" si="9"/>
        <v>0</v>
      </c>
      <c r="P37" s="158"/>
      <c r="Q37" s="54" t="str">
        <f t="shared" si="5"/>
        <v/>
      </c>
      <c r="R37" s="54" t="str">
        <f t="shared" si="6"/>
        <v/>
      </c>
      <c r="S37" s="54" t="str">
        <f t="shared" si="7"/>
        <v/>
      </c>
      <c r="T37" s="159" t="str">
        <f t="shared" si="10"/>
        <v/>
      </c>
      <c r="U37" s="159" t="str">
        <f t="shared" si="10"/>
        <v/>
      </c>
      <c r="V37" s="160" t="str">
        <f t="shared" si="10"/>
        <v/>
      </c>
      <c r="W37" s="159" t="str">
        <f t="shared" si="10"/>
        <v/>
      </c>
      <c r="X37" s="159" t="str">
        <f t="shared" si="10"/>
        <v/>
      </c>
      <c r="Y37" s="160" t="str">
        <f t="shared" si="8"/>
        <v/>
      </c>
      <c r="Z37" s="160" t="str">
        <f t="shared" si="8"/>
        <v/>
      </c>
      <c r="AA37" s="160" t="str">
        <f t="shared" si="8"/>
        <v/>
      </c>
      <c r="AB37" s="160" t="str">
        <f t="shared" si="8"/>
        <v/>
      </c>
      <c r="AC37" s="160" t="str">
        <f t="shared" si="8"/>
        <v/>
      </c>
      <c r="AD37" s="5"/>
      <c r="AE37" s="5"/>
      <c r="AG37" s="4"/>
      <c r="AH37" s="4"/>
    </row>
    <row r="38" spans="1:34" ht="20" customHeight="1">
      <c r="A38" s="148"/>
      <c r="B38" s="149"/>
      <c r="C38" s="150" t="str">
        <f>IF(AND(A38&lt;&gt;"",COUNTA(I38:M38)&gt;=1),MAX($C$29:C37)+1,"")</f>
        <v/>
      </c>
      <c r="D38" s="151" t="str">
        <f>IFERROR(VLOOKUP($A38,[1]選手データ!$B$20:$G$44,2,FALSE),"")</f>
        <v/>
      </c>
      <c r="E38" s="151" t="str">
        <f>IFERROR(VLOOKUP($A38,[1]選手データ!$B$20:$G$44,3,FALSE),"")</f>
        <v/>
      </c>
      <c r="F38" s="152" t="str">
        <f>IFERROR(VLOOKUP($A38,[1]選手データ!$B$20:$G$44,4,FALSE),"")</f>
        <v/>
      </c>
      <c r="G38" s="151" t="str">
        <f>IFERROR(VLOOKUP($A38,[1]選手データ!$B$20:$G$44,5,FALSE),"")</f>
        <v/>
      </c>
      <c r="H38" s="161" t="str">
        <f>IFERROR(VLOOKUP($A38,[1]選手データ!$B$20:$G$44,6,FALSE),"")</f>
        <v/>
      </c>
      <c r="I38" s="162"/>
      <c r="J38" s="154"/>
      <c r="K38" s="154"/>
      <c r="L38" s="163"/>
      <c r="M38" s="164"/>
      <c r="N38" s="165"/>
      <c r="O38" s="166">
        <f t="shared" si="9"/>
        <v>0</v>
      </c>
      <c r="P38" s="166"/>
      <c r="Q38" s="54" t="str">
        <f t="shared" si="5"/>
        <v/>
      </c>
      <c r="R38" s="54" t="str">
        <f t="shared" si="6"/>
        <v/>
      </c>
      <c r="S38" s="54" t="str">
        <f t="shared" si="7"/>
        <v/>
      </c>
      <c r="T38" s="159" t="str">
        <f t="shared" si="10"/>
        <v/>
      </c>
      <c r="U38" s="159" t="str">
        <f t="shared" si="10"/>
        <v/>
      </c>
      <c r="V38" s="160" t="str">
        <f t="shared" si="10"/>
        <v/>
      </c>
      <c r="W38" s="159" t="str">
        <f t="shared" si="10"/>
        <v/>
      </c>
      <c r="X38" s="159" t="str">
        <f t="shared" si="10"/>
        <v/>
      </c>
      <c r="Y38" s="160" t="str">
        <f t="shared" si="8"/>
        <v/>
      </c>
      <c r="Z38" s="160" t="str">
        <f t="shared" si="8"/>
        <v/>
      </c>
      <c r="AA38" s="160" t="str">
        <f t="shared" si="8"/>
        <v/>
      </c>
      <c r="AB38" s="160" t="str">
        <f t="shared" si="8"/>
        <v/>
      </c>
      <c r="AC38" s="160" t="str">
        <f t="shared" si="8"/>
        <v/>
      </c>
      <c r="AD38" s="5"/>
      <c r="AE38" s="5"/>
      <c r="AG38" s="4"/>
      <c r="AH38" s="4"/>
    </row>
    <row r="39" spans="1:34" ht="20" customHeight="1">
      <c r="A39" s="148"/>
      <c r="B39" s="149"/>
      <c r="C39" s="150" t="str">
        <f>IF(AND(A39&lt;&gt;"",COUNTA(I39:M39)&gt;=1),MAX($C$29:C38)+1,"")</f>
        <v/>
      </c>
      <c r="D39" s="151" t="str">
        <f>IFERROR(VLOOKUP($A39,[1]選手データ!$B$20:$G$44,2,FALSE),"")</f>
        <v/>
      </c>
      <c r="E39" s="151" t="str">
        <f>IFERROR(VLOOKUP($A39,[1]選手データ!$B$20:$G$44,3,FALSE),"")</f>
        <v/>
      </c>
      <c r="F39" s="152" t="str">
        <f>IFERROR(VLOOKUP($A39,[1]選手データ!$B$20:$G$44,4,FALSE),"")</f>
        <v/>
      </c>
      <c r="G39" s="151" t="str">
        <f>IFERROR(VLOOKUP($A39,[1]選手データ!$B$20:$G$44,5,FALSE),"")</f>
        <v/>
      </c>
      <c r="H39" s="161" t="str">
        <f>IFERROR(VLOOKUP($A39,[1]選手データ!$B$20:$G$44,6,FALSE),"")</f>
        <v/>
      </c>
      <c r="I39" s="162"/>
      <c r="J39" s="154"/>
      <c r="K39" s="154"/>
      <c r="L39" s="163"/>
      <c r="M39" s="164"/>
      <c r="N39" s="165"/>
      <c r="O39" s="166">
        <f t="shared" si="9"/>
        <v>0</v>
      </c>
      <c r="P39" s="166"/>
      <c r="Q39" s="54" t="str">
        <f t="shared" si="5"/>
        <v/>
      </c>
      <c r="R39" s="54" t="str">
        <f t="shared" si="6"/>
        <v/>
      </c>
      <c r="S39" s="54" t="str">
        <f t="shared" si="7"/>
        <v/>
      </c>
      <c r="T39" s="159" t="str">
        <f t="shared" si="10"/>
        <v/>
      </c>
      <c r="U39" s="159" t="str">
        <f t="shared" si="10"/>
        <v/>
      </c>
      <c r="V39" s="160" t="str">
        <f t="shared" si="10"/>
        <v/>
      </c>
      <c r="W39" s="159" t="str">
        <f t="shared" si="10"/>
        <v/>
      </c>
      <c r="X39" s="159" t="str">
        <f t="shared" si="10"/>
        <v/>
      </c>
      <c r="Y39" s="160" t="str">
        <f t="shared" si="8"/>
        <v/>
      </c>
      <c r="Z39" s="160" t="str">
        <f t="shared" si="8"/>
        <v/>
      </c>
      <c r="AA39" s="160" t="str">
        <f t="shared" si="8"/>
        <v/>
      </c>
      <c r="AB39" s="160" t="str">
        <f t="shared" si="8"/>
        <v/>
      </c>
      <c r="AC39" s="160" t="str">
        <f t="shared" si="8"/>
        <v/>
      </c>
      <c r="AD39" s="5"/>
      <c r="AE39" s="5"/>
      <c r="AG39" s="4"/>
      <c r="AH39" s="4"/>
    </row>
    <row r="40" spans="1:34" ht="20" customHeight="1">
      <c r="A40" s="148"/>
      <c r="B40" s="149"/>
      <c r="C40" s="150" t="str">
        <f>IF(AND(A40&lt;&gt;"",COUNTA(I40:M40)&gt;=1),MAX($C$29:C39)+1,"")</f>
        <v/>
      </c>
      <c r="D40" s="151" t="str">
        <f>IFERROR(VLOOKUP($A40,[1]選手データ!$B$20:$G$44,2,FALSE),"")</f>
        <v/>
      </c>
      <c r="E40" s="151" t="str">
        <f>IFERROR(VLOOKUP($A40,[1]選手データ!$B$20:$G$44,3,FALSE),"")</f>
        <v/>
      </c>
      <c r="F40" s="152" t="str">
        <f>IFERROR(VLOOKUP($A40,[1]選手データ!$B$20:$G$44,4,FALSE),"")</f>
        <v/>
      </c>
      <c r="G40" s="151" t="str">
        <f>IFERROR(VLOOKUP($A40,[1]選手データ!$B$20:$G$44,5,FALSE),"")</f>
        <v/>
      </c>
      <c r="H40" s="161" t="str">
        <f>IFERROR(VLOOKUP($A40,[1]選手データ!$B$20:$G$44,6,FALSE),"")</f>
        <v/>
      </c>
      <c r="I40" s="162"/>
      <c r="J40" s="154"/>
      <c r="K40" s="154"/>
      <c r="L40" s="155"/>
      <c r="M40" s="156"/>
      <c r="N40" s="157"/>
      <c r="O40" s="158">
        <f t="shared" si="9"/>
        <v>0</v>
      </c>
      <c r="P40" s="158"/>
      <c r="Q40" s="54" t="str">
        <f t="shared" si="5"/>
        <v/>
      </c>
      <c r="R40" s="54" t="str">
        <f t="shared" si="6"/>
        <v/>
      </c>
      <c r="S40" s="54" t="str">
        <f t="shared" si="7"/>
        <v/>
      </c>
      <c r="T40" s="159" t="str">
        <f t="shared" si="10"/>
        <v/>
      </c>
      <c r="U40" s="159" t="str">
        <f t="shared" si="10"/>
        <v/>
      </c>
      <c r="V40" s="160" t="str">
        <f t="shared" si="10"/>
        <v/>
      </c>
      <c r="W40" s="159" t="str">
        <f t="shared" si="10"/>
        <v/>
      </c>
      <c r="X40" s="159" t="str">
        <f t="shared" si="10"/>
        <v/>
      </c>
      <c r="Y40" s="160" t="str">
        <f t="shared" si="8"/>
        <v/>
      </c>
      <c r="Z40" s="160" t="str">
        <f t="shared" si="8"/>
        <v/>
      </c>
      <c r="AA40" s="160" t="str">
        <f t="shared" si="8"/>
        <v/>
      </c>
      <c r="AB40" s="160" t="str">
        <f t="shared" si="8"/>
        <v/>
      </c>
      <c r="AC40" s="160" t="str">
        <f t="shared" si="8"/>
        <v/>
      </c>
      <c r="AD40" s="5"/>
      <c r="AE40" s="5"/>
      <c r="AG40" s="4"/>
      <c r="AH40" s="4"/>
    </row>
    <row r="41" spans="1:34" ht="20" customHeight="1">
      <c r="A41" s="148"/>
      <c r="B41" s="149"/>
      <c r="C41" s="150" t="str">
        <f>IF(AND(A41&lt;&gt;"",COUNTA(I41:M41)&gt;=1),MAX($C$29:C40)+1,"")</f>
        <v/>
      </c>
      <c r="D41" s="151" t="str">
        <f>IFERROR(VLOOKUP($A41,[1]選手データ!$B$20:$G$44,2,FALSE),"")</f>
        <v/>
      </c>
      <c r="E41" s="151" t="str">
        <f>IFERROR(VLOOKUP($A41,[1]選手データ!$B$20:$G$44,3,FALSE),"")</f>
        <v/>
      </c>
      <c r="F41" s="152" t="str">
        <f>IFERROR(VLOOKUP($A41,[1]選手データ!$B$20:$G$44,4,FALSE),"")</f>
        <v/>
      </c>
      <c r="G41" s="151" t="str">
        <f>IFERROR(VLOOKUP($A41,[1]選手データ!$B$20:$G$44,5,FALSE),"")</f>
        <v/>
      </c>
      <c r="H41" s="161" t="str">
        <f>IFERROR(VLOOKUP($A41,[1]選手データ!$B$20:$G$44,6,FALSE),"")</f>
        <v/>
      </c>
      <c r="I41" s="162"/>
      <c r="J41" s="154"/>
      <c r="K41" s="154"/>
      <c r="L41" s="155"/>
      <c r="M41" s="156"/>
      <c r="N41" s="157"/>
      <c r="O41" s="158">
        <f t="shared" si="9"/>
        <v>0</v>
      </c>
      <c r="P41" s="158"/>
      <c r="Q41" s="54" t="str">
        <f t="shared" si="5"/>
        <v/>
      </c>
      <c r="R41" s="54" t="str">
        <f t="shared" si="6"/>
        <v/>
      </c>
      <c r="S41" s="54" t="str">
        <f t="shared" si="7"/>
        <v/>
      </c>
      <c r="T41" s="159" t="str">
        <f t="shared" si="10"/>
        <v/>
      </c>
      <c r="U41" s="159" t="str">
        <f t="shared" si="10"/>
        <v/>
      </c>
      <c r="V41" s="160" t="str">
        <f t="shared" si="10"/>
        <v/>
      </c>
      <c r="W41" s="159" t="str">
        <f t="shared" si="10"/>
        <v/>
      </c>
      <c r="X41" s="159" t="str">
        <f t="shared" si="10"/>
        <v/>
      </c>
      <c r="Y41" s="160" t="str">
        <f t="shared" si="8"/>
        <v/>
      </c>
      <c r="Z41" s="160" t="str">
        <f t="shared" si="8"/>
        <v/>
      </c>
      <c r="AA41" s="160" t="str">
        <f t="shared" si="8"/>
        <v/>
      </c>
      <c r="AB41" s="160" t="str">
        <f t="shared" si="8"/>
        <v/>
      </c>
      <c r="AC41" s="160" t="str">
        <f t="shared" si="8"/>
        <v/>
      </c>
      <c r="AD41" s="5"/>
      <c r="AE41" s="5"/>
      <c r="AG41" s="4"/>
      <c r="AH41" s="4"/>
    </row>
    <row r="42" spans="1:34" ht="20" customHeight="1">
      <c r="A42" s="148"/>
      <c r="B42" s="149"/>
      <c r="C42" s="150" t="str">
        <f>IF(AND(A42&lt;&gt;"",COUNTA(I42:M42)&gt;=1),MAX($C$29:C41)+1,"")</f>
        <v/>
      </c>
      <c r="D42" s="151" t="str">
        <f>IFERROR(VLOOKUP($A42,[1]選手データ!$B$20:$G$44,2,FALSE),"")</f>
        <v/>
      </c>
      <c r="E42" s="151" t="str">
        <f>IFERROR(VLOOKUP($A42,[1]選手データ!$B$20:$G$44,3,FALSE),"")</f>
        <v/>
      </c>
      <c r="F42" s="152" t="str">
        <f>IFERROR(VLOOKUP($A42,[1]選手データ!$B$20:$G$44,4,FALSE),"")</f>
        <v/>
      </c>
      <c r="G42" s="151" t="str">
        <f>IFERROR(VLOOKUP($A42,[1]選手データ!$B$20:$G$44,5,FALSE),"")</f>
        <v/>
      </c>
      <c r="H42" s="161" t="str">
        <f>IFERROR(VLOOKUP($A42,[1]選手データ!$B$20:$G$44,6,FALSE),"")</f>
        <v/>
      </c>
      <c r="I42" s="162"/>
      <c r="J42" s="154"/>
      <c r="K42" s="154"/>
      <c r="L42" s="155"/>
      <c r="M42" s="156"/>
      <c r="N42" s="157"/>
      <c r="O42" s="158">
        <f t="shared" si="9"/>
        <v>0</v>
      </c>
      <c r="P42" s="158"/>
      <c r="Q42" s="54" t="str">
        <f t="shared" si="5"/>
        <v/>
      </c>
      <c r="R42" s="54" t="str">
        <f t="shared" si="6"/>
        <v/>
      </c>
      <c r="S42" s="54" t="str">
        <f t="shared" si="7"/>
        <v/>
      </c>
      <c r="T42" s="159" t="str">
        <f t="shared" si="10"/>
        <v/>
      </c>
      <c r="U42" s="159" t="str">
        <f t="shared" si="10"/>
        <v/>
      </c>
      <c r="V42" s="160" t="str">
        <f t="shared" si="10"/>
        <v/>
      </c>
      <c r="W42" s="159" t="str">
        <f t="shared" si="10"/>
        <v/>
      </c>
      <c r="X42" s="159" t="str">
        <f t="shared" si="10"/>
        <v/>
      </c>
      <c r="Y42" s="160" t="str">
        <f t="shared" si="8"/>
        <v/>
      </c>
      <c r="Z42" s="160" t="str">
        <f t="shared" si="8"/>
        <v/>
      </c>
      <c r="AA42" s="160" t="str">
        <f t="shared" si="8"/>
        <v/>
      </c>
      <c r="AB42" s="160" t="str">
        <f t="shared" si="8"/>
        <v/>
      </c>
      <c r="AC42" s="160" t="str">
        <f t="shared" si="8"/>
        <v/>
      </c>
      <c r="AD42" s="5"/>
      <c r="AE42" s="5"/>
      <c r="AG42" s="4"/>
      <c r="AH42" s="4"/>
    </row>
    <row r="43" spans="1:34" ht="20" customHeight="1">
      <c r="A43" s="148"/>
      <c r="B43" s="149"/>
      <c r="C43" s="150" t="str">
        <f>IF(AND(A43&lt;&gt;"",COUNTA(I43:M43)&gt;=1),MAX($C$29:C42)+1,"")</f>
        <v/>
      </c>
      <c r="D43" s="151" t="str">
        <f>IFERROR(VLOOKUP($A43,[1]選手データ!$B$20:$G$44,2,FALSE),"")</f>
        <v/>
      </c>
      <c r="E43" s="151" t="str">
        <f>IFERROR(VLOOKUP($A43,[1]選手データ!$B$20:$G$44,3,FALSE),"")</f>
        <v/>
      </c>
      <c r="F43" s="152" t="str">
        <f>IFERROR(VLOOKUP($A43,[1]選手データ!$B$20:$G$44,4,FALSE),"")</f>
        <v/>
      </c>
      <c r="G43" s="151" t="str">
        <f>IFERROR(VLOOKUP($A43,[1]選手データ!$B$20:$G$44,5,FALSE),"")</f>
        <v/>
      </c>
      <c r="H43" s="161" t="str">
        <f>IFERROR(VLOOKUP($A43,[1]選手データ!$B$20:$G$44,6,FALSE),"")</f>
        <v/>
      </c>
      <c r="I43" s="162"/>
      <c r="J43" s="154"/>
      <c r="K43" s="154"/>
      <c r="L43" s="155"/>
      <c r="M43" s="156"/>
      <c r="N43" s="157"/>
      <c r="O43" s="158">
        <f t="shared" si="9"/>
        <v>0</v>
      </c>
      <c r="P43" s="158"/>
      <c r="Q43" s="54" t="str">
        <f t="shared" si="5"/>
        <v/>
      </c>
      <c r="R43" s="54" t="str">
        <f t="shared" si="6"/>
        <v/>
      </c>
      <c r="S43" s="54" t="str">
        <f t="shared" si="7"/>
        <v/>
      </c>
      <c r="T43" s="159" t="str">
        <f t="shared" si="10"/>
        <v/>
      </c>
      <c r="U43" s="159" t="str">
        <f t="shared" si="10"/>
        <v/>
      </c>
      <c r="V43" s="160" t="str">
        <f t="shared" si="10"/>
        <v/>
      </c>
      <c r="W43" s="159" t="str">
        <f t="shared" si="10"/>
        <v/>
      </c>
      <c r="X43" s="159" t="str">
        <f t="shared" si="10"/>
        <v/>
      </c>
      <c r="Y43" s="160" t="str">
        <f t="shared" si="8"/>
        <v/>
      </c>
      <c r="Z43" s="160" t="str">
        <f t="shared" si="8"/>
        <v/>
      </c>
      <c r="AA43" s="160" t="str">
        <f t="shared" si="8"/>
        <v/>
      </c>
      <c r="AB43" s="160" t="str">
        <f t="shared" si="8"/>
        <v/>
      </c>
      <c r="AC43" s="160" t="str">
        <f t="shared" si="8"/>
        <v/>
      </c>
      <c r="AD43" s="5"/>
      <c r="AE43" s="5"/>
      <c r="AG43" s="4"/>
      <c r="AH43" s="4"/>
    </row>
    <row r="44" spans="1:34" ht="20" customHeight="1">
      <c r="A44" s="148"/>
      <c r="B44" s="149"/>
      <c r="C44" s="150" t="str">
        <f>IF(AND(A44&lt;&gt;"",COUNTA(I44:M44)&gt;=1),MAX($C$29:C43)+1,"")</f>
        <v/>
      </c>
      <c r="D44" s="151" t="str">
        <f>IFERROR(VLOOKUP($A44,[1]選手データ!$B$20:$G$44,2,FALSE),"")</f>
        <v/>
      </c>
      <c r="E44" s="151" t="str">
        <f>IFERROR(VLOOKUP($A44,[1]選手データ!$B$20:$G$44,3,FALSE),"")</f>
        <v/>
      </c>
      <c r="F44" s="152" t="str">
        <f>IFERROR(VLOOKUP($A44,[1]選手データ!$B$20:$G$44,4,FALSE),"")</f>
        <v/>
      </c>
      <c r="G44" s="151" t="str">
        <f>IFERROR(VLOOKUP($A44,[1]選手データ!$B$20:$G$44,5,FALSE),"")</f>
        <v/>
      </c>
      <c r="H44" s="161" t="str">
        <f>IFERROR(VLOOKUP($A44,[1]選手データ!$B$20:$G$44,6,FALSE),"")</f>
        <v/>
      </c>
      <c r="I44" s="162"/>
      <c r="J44" s="154"/>
      <c r="K44" s="154"/>
      <c r="L44" s="155"/>
      <c r="M44" s="156"/>
      <c r="N44" s="157"/>
      <c r="O44" s="158">
        <f t="shared" si="9"/>
        <v>0</v>
      </c>
      <c r="P44" s="158"/>
      <c r="Q44" s="54" t="str">
        <f t="shared" si="5"/>
        <v/>
      </c>
      <c r="R44" s="54" t="str">
        <f t="shared" si="6"/>
        <v/>
      </c>
      <c r="S44" s="54" t="str">
        <f t="shared" si="7"/>
        <v/>
      </c>
      <c r="T44" s="159" t="str">
        <f t="shared" si="10"/>
        <v/>
      </c>
      <c r="U44" s="159" t="str">
        <f t="shared" si="10"/>
        <v/>
      </c>
      <c r="V44" s="160" t="str">
        <f t="shared" si="10"/>
        <v/>
      </c>
      <c r="W44" s="159" t="str">
        <f t="shared" si="10"/>
        <v/>
      </c>
      <c r="X44" s="159" t="str">
        <f t="shared" si="10"/>
        <v/>
      </c>
      <c r="Y44" s="160" t="str">
        <f t="shared" si="8"/>
        <v/>
      </c>
      <c r="Z44" s="160" t="str">
        <f t="shared" si="8"/>
        <v/>
      </c>
      <c r="AA44" s="160" t="str">
        <f t="shared" si="8"/>
        <v/>
      </c>
      <c r="AB44" s="160" t="str">
        <f t="shared" si="8"/>
        <v/>
      </c>
      <c r="AC44" s="160" t="str">
        <f t="shared" si="8"/>
        <v/>
      </c>
      <c r="AD44" s="5"/>
      <c r="AE44" s="5"/>
      <c r="AG44" s="4"/>
      <c r="AH44" s="4"/>
    </row>
    <row r="45" spans="1:34" ht="20" customHeight="1">
      <c r="A45" s="148"/>
      <c r="B45" s="149"/>
      <c r="C45" s="150" t="str">
        <f>IF(AND(A45&lt;&gt;"",COUNTA(I45:M45)&gt;=1),MAX($C$29:C44)+1,"")</f>
        <v/>
      </c>
      <c r="D45" s="151" t="str">
        <f>IFERROR(VLOOKUP($A45,[1]選手データ!$B$20:$G$44,2,FALSE),"")</f>
        <v/>
      </c>
      <c r="E45" s="151" t="str">
        <f>IFERROR(VLOOKUP($A45,[1]選手データ!$B$20:$G$44,3,FALSE),"")</f>
        <v/>
      </c>
      <c r="F45" s="152" t="str">
        <f>IFERROR(VLOOKUP($A45,[1]選手データ!$B$20:$G$44,4,FALSE),"")</f>
        <v/>
      </c>
      <c r="G45" s="151" t="str">
        <f>IFERROR(VLOOKUP($A45,[1]選手データ!$B$20:$G$44,5,FALSE),"")</f>
        <v/>
      </c>
      <c r="H45" s="161" t="str">
        <f>IFERROR(VLOOKUP($A45,[1]選手データ!$B$20:$G$44,6,FALSE),"")</f>
        <v/>
      </c>
      <c r="I45" s="162"/>
      <c r="J45" s="154"/>
      <c r="K45" s="154"/>
      <c r="L45" s="155"/>
      <c r="M45" s="156"/>
      <c r="N45" s="157"/>
      <c r="O45" s="158">
        <f t="shared" si="9"/>
        <v>0</v>
      </c>
      <c r="P45" s="158"/>
      <c r="Q45" s="54" t="str">
        <f t="shared" si="5"/>
        <v/>
      </c>
      <c r="R45" s="54" t="str">
        <f t="shared" si="6"/>
        <v/>
      </c>
      <c r="S45" s="54" t="str">
        <f t="shared" si="7"/>
        <v/>
      </c>
      <c r="T45" s="159" t="str">
        <f t="shared" si="10"/>
        <v/>
      </c>
      <c r="U45" s="159" t="str">
        <f t="shared" si="10"/>
        <v/>
      </c>
      <c r="V45" s="160" t="str">
        <f t="shared" si="10"/>
        <v/>
      </c>
      <c r="W45" s="159" t="str">
        <f t="shared" si="10"/>
        <v/>
      </c>
      <c r="X45" s="159" t="str">
        <f t="shared" si="10"/>
        <v/>
      </c>
      <c r="Y45" s="160" t="str">
        <f t="shared" si="10"/>
        <v/>
      </c>
      <c r="Z45" s="160" t="str">
        <f t="shared" si="10"/>
        <v/>
      </c>
      <c r="AA45" s="160" t="str">
        <f t="shared" si="10"/>
        <v/>
      </c>
      <c r="AB45" s="160" t="str">
        <f t="shared" si="10"/>
        <v/>
      </c>
      <c r="AC45" s="160" t="str">
        <f t="shared" si="10"/>
        <v/>
      </c>
      <c r="AD45" s="5"/>
      <c r="AE45" s="5"/>
      <c r="AG45" s="4"/>
      <c r="AH45" s="4"/>
    </row>
    <row r="46" spans="1:34" ht="20" customHeight="1">
      <c r="A46" s="148"/>
      <c r="B46" s="149"/>
      <c r="C46" s="150" t="str">
        <f>IF(AND(A46&lt;&gt;"",COUNTA(I46:M46)&gt;=1),MAX($C$29:C45)+1,"")</f>
        <v/>
      </c>
      <c r="D46" s="151" t="str">
        <f>IFERROR(VLOOKUP($A46,[1]選手データ!$B$20:$G$44,2,FALSE),"")</f>
        <v/>
      </c>
      <c r="E46" s="151" t="str">
        <f>IFERROR(VLOOKUP($A46,[1]選手データ!$B$20:$G$44,3,FALSE),"")</f>
        <v/>
      </c>
      <c r="F46" s="152" t="str">
        <f>IFERROR(VLOOKUP($A46,[1]選手データ!$B$20:$G$44,4,FALSE),"")</f>
        <v/>
      </c>
      <c r="G46" s="151" t="str">
        <f>IFERROR(VLOOKUP($A46,[1]選手データ!$B$20:$G$44,5,FALSE),"")</f>
        <v/>
      </c>
      <c r="H46" s="161" t="str">
        <f>IFERROR(VLOOKUP($A46,[1]選手データ!$B$20:$G$44,6,FALSE),"")</f>
        <v/>
      </c>
      <c r="I46" s="162"/>
      <c r="J46" s="154"/>
      <c r="K46" s="154"/>
      <c r="L46" s="155"/>
      <c r="M46" s="156"/>
      <c r="N46" s="157"/>
      <c r="O46" s="158">
        <f t="shared" si="9"/>
        <v>0</v>
      </c>
      <c r="P46" s="158"/>
      <c r="Q46" s="54" t="str">
        <f t="shared" si="5"/>
        <v/>
      </c>
      <c r="R46" s="54" t="str">
        <f t="shared" si="6"/>
        <v/>
      </c>
      <c r="S46" s="54" t="str">
        <f t="shared" si="7"/>
        <v/>
      </c>
      <c r="T46" s="159" t="str">
        <f t="shared" si="10"/>
        <v/>
      </c>
      <c r="U46" s="159" t="str">
        <f t="shared" si="10"/>
        <v/>
      </c>
      <c r="V46" s="160" t="str">
        <f t="shared" si="10"/>
        <v/>
      </c>
      <c r="W46" s="159" t="str">
        <f t="shared" si="10"/>
        <v/>
      </c>
      <c r="X46" s="159" t="str">
        <f t="shared" si="10"/>
        <v/>
      </c>
      <c r="Y46" s="160" t="str">
        <f t="shared" si="10"/>
        <v/>
      </c>
      <c r="Z46" s="160" t="str">
        <f t="shared" si="10"/>
        <v/>
      </c>
      <c r="AA46" s="160" t="str">
        <f t="shared" si="10"/>
        <v/>
      </c>
      <c r="AB46" s="160" t="str">
        <f t="shared" si="10"/>
        <v/>
      </c>
      <c r="AC46" s="160" t="str">
        <f t="shared" si="10"/>
        <v/>
      </c>
      <c r="AD46" s="5"/>
      <c r="AE46" s="5"/>
      <c r="AG46" s="4"/>
      <c r="AH46" s="4"/>
    </row>
    <row r="47" spans="1:34" ht="20" customHeight="1">
      <c r="A47" s="148"/>
      <c r="B47" s="149"/>
      <c r="C47" s="150" t="str">
        <f>IF(AND(A47&lt;&gt;"",COUNTA(I47:M47)&gt;=1),MAX($C$29:C46)+1,"")</f>
        <v/>
      </c>
      <c r="D47" s="151" t="str">
        <f>IFERROR(VLOOKUP($A47,[1]選手データ!$B$20:$G$44,2,FALSE),"")</f>
        <v/>
      </c>
      <c r="E47" s="151" t="str">
        <f>IFERROR(VLOOKUP($A47,[1]選手データ!$B$20:$G$44,3,FALSE),"")</f>
        <v/>
      </c>
      <c r="F47" s="152" t="str">
        <f>IFERROR(VLOOKUP($A47,[1]選手データ!$B$20:$G$44,4,FALSE),"")</f>
        <v/>
      </c>
      <c r="G47" s="151" t="str">
        <f>IFERROR(VLOOKUP($A47,[1]選手データ!$B$20:$G$44,5,FALSE),"")</f>
        <v/>
      </c>
      <c r="H47" s="161" t="str">
        <f>IFERROR(VLOOKUP($A47,[1]選手データ!$B$20:$G$44,6,FALSE),"")</f>
        <v/>
      </c>
      <c r="I47" s="162"/>
      <c r="J47" s="154"/>
      <c r="K47" s="154"/>
      <c r="L47" s="155"/>
      <c r="M47" s="156"/>
      <c r="N47" s="157"/>
      <c r="O47" s="158">
        <f t="shared" si="9"/>
        <v>0</v>
      </c>
      <c r="P47" s="158"/>
      <c r="Q47" s="54" t="str">
        <f t="shared" si="5"/>
        <v/>
      </c>
      <c r="R47" s="54" t="str">
        <f t="shared" si="6"/>
        <v/>
      </c>
      <c r="S47" s="54" t="str">
        <f t="shared" si="7"/>
        <v/>
      </c>
      <c r="T47" s="159" t="str">
        <f t="shared" si="10"/>
        <v/>
      </c>
      <c r="U47" s="159" t="str">
        <f t="shared" si="10"/>
        <v/>
      </c>
      <c r="V47" s="160" t="str">
        <f t="shared" si="10"/>
        <v/>
      </c>
      <c r="W47" s="159" t="str">
        <f t="shared" si="10"/>
        <v/>
      </c>
      <c r="X47" s="159" t="str">
        <f t="shared" si="10"/>
        <v/>
      </c>
      <c r="Y47" s="160" t="str">
        <f t="shared" si="10"/>
        <v/>
      </c>
      <c r="Z47" s="160" t="str">
        <f t="shared" si="10"/>
        <v/>
      </c>
      <c r="AA47" s="160" t="str">
        <f t="shared" si="10"/>
        <v/>
      </c>
      <c r="AB47" s="160" t="str">
        <f t="shared" si="10"/>
        <v/>
      </c>
      <c r="AC47" s="160" t="str">
        <f t="shared" si="10"/>
        <v/>
      </c>
      <c r="AD47" s="5"/>
      <c r="AE47" s="5"/>
      <c r="AG47" s="4"/>
      <c r="AH47" s="4"/>
    </row>
    <row r="48" spans="1:34" ht="20" customHeight="1" thickBot="1">
      <c r="A48" s="148"/>
      <c r="B48" s="149"/>
      <c r="C48" s="167" t="str">
        <f>IF(AND(A48&lt;&gt;"",COUNTA(I48:M48)&gt;=1),MAX($C$29:C47)+1,"")</f>
        <v/>
      </c>
      <c r="D48" s="168" t="str">
        <f>IFERROR(VLOOKUP($A48,[1]選手データ!$B$20:$G$44,2,FALSE),"")</f>
        <v/>
      </c>
      <c r="E48" s="168" t="str">
        <f>IFERROR(VLOOKUP($A48,[1]選手データ!$B$20:$G$44,3,FALSE),"")</f>
        <v/>
      </c>
      <c r="F48" s="152" t="str">
        <f>IFERROR(VLOOKUP($A48,[1]選手データ!$B$20:$G$44,4,FALSE),"")</f>
        <v/>
      </c>
      <c r="G48" s="168" t="str">
        <f>IFERROR(VLOOKUP($A48,[1]選手データ!$B$20:$G$44,5,FALSE),"")</f>
        <v/>
      </c>
      <c r="H48" s="169" t="str">
        <f>IFERROR(VLOOKUP($A48,[1]選手データ!$B$20:$G$44,6,FALSE),"")</f>
        <v/>
      </c>
      <c r="I48" s="170"/>
      <c r="J48" s="171"/>
      <c r="K48" s="171"/>
      <c r="L48" s="172"/>
      <c r="M48" s="173"/>
      <c r="N48" s="165"/>
      <c r="O48" s="166">
        <f t="shared" si="9"/>
        <v>0</v>
      </c>
      <c r="P48" s="166"/>
      <c r="Q48" s="54" t="str">
        <f t="shared" si="5"/>
        <v/>
      </c>
      <c r="R48" s="54" t="str">
        <f t="shared" si="6"/>
        <v/>
      </c>
      <c r="S48" s="54" t="str">
        <f t="shared" si="7"/>
        <v/>
      </c>
      <c r="T48" s="159" t="str">
        <f t="shared" si="10"/>
        <v/>
      </c>
      <c r="U48" s="159" t="str">
        <f t="shared" si="10"/>
        <v/>
      </c>
      <c r="V48" s="160" t="str">
        <f t="shared" si="10"/>
        <v/>
      </c>
      <c r="W48" s="159" t="str">
        <f t="shared" si="10"/>
        <v/>
      </c>
      <c r="X48" s="159" t="str">
        <f t="shared" si="10"/>
        <v/>
      </c>
      <c r="Y48" s="160" t="str">
        <f t="shared" si="10"/>
        <v/>
      </c>
      <c r="Z48" s="160" t="str">
        <f t="shared" si="10"/>
        <v/>
      </c>
      <c r="AA48" s="160" t="str">
        <f t="shared" si="10"/>
        <v/>
      </c>
      <c r="AB48" s="160" t="str">
        <f t="shared" si="10"/>
        <v/>
      </c>
      <c r="AC48" s="160" t="str">
        <f t="shared" si="10"/>
        <v/>
      </c>
      <c r="AD48" s="5"/>
      <c r="AE48" s="5"/>
      <c r="AG48" s="4"/>
      <c r="AH48" s="4"/>
    </row>
    <row r="49" spans="2:31" ht="117" customHeight="1">
      <c r="B49" s="6"/>
      <c r="C49" s="174" t="s">
        <v>45</v>
      </c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5"/>
      <c r="O49" s="176"/>
      <c r="P49" s="176"/>
      <c r="Q49" s="177"/>
      <c r="R49" s="177"/>
      <c r="S49" s="177"/>
      <c r="T49" s="177"/>
      <c r="U49" s="177"/>
      <c r="V49" s="177"/>
      <c r="W49" s="177"/>
      <c r="X49" s="177"/>
      <c r="Y49" s="177">
        <f>COUNT(Y29:Y48)</f>
        <v>0</v>
      </c>
      <c r="Z49" s="177">
        <f t="shared" ref="Z49" si="11">COUNT(Z29:Z48)</f>
        <v>0</v>
      </c>
      <c r="AA49" s="177">
        <f>IF(COUNTIF(AA29:AA48,"○")&gt;=3,1,0)</f>
        <v>0</v>
      </c>
      <c r="AB49" s="177">
        <f>IF(COUNTIF(AB29:AB48,"○")&gt;=2,1,0)</f>
        <v>0</v>
      </c>
      <c r="AC49" s="177">
        <f>IF(COUNTIF(AC29:AC48,"○")=3,1,0)</f>
        <v>0</v>
      </c>
      <c r="AD49" s="178"/>
      <c r="AE49" s="178"/>
    </row>
    <row r="50" spans="2:31" ht="8" customHeight="1" thickBot="1"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1"/>
      <c r="O50" s="182"/>
      <c r="P50" s="182"/>
    </row>
    <row r="51" spans="2:31" ht="15" thickTop="1"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</row>
    <row r="52" spans="2:31"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</row>
    <row r="53" spans="2:31"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2:31"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2:31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  <row r="56" spans="2:31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</row>
    <row r="57" spans="2:31"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2:31"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2:31" ht="14" customHeight="1"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</row>
    <row r="60" spans="2:31" ht="14" customHeight="1"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</row>
    <row r="61" spans="2:31" ht="14" customHeight="1"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</row>
    <row r="62" spans="2:31" ht="14" customHeight="1"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</row>
    <row r="63" spans="2:31"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</row>
    <row r="64" spans="2:31"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</row>
    <row r="65" spans="3:32"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</row>
    <row r="66" spans="3:32">
      <c r="C66" s="182"/>
      <c r="D66" s="182"/>
      <c r="E66" s="182"/>
      <c r="F66" s="182"/>
      <c r="I66" s="182"/>
      <c r="J66" s="182"/>
      <c r="K66" s="182"/>
      <c r="L66" s="182"/>
      <c r="M66" s="182"/>
      <c r="N66" s="182"/>
      <c r="O66" s="182"/>
      <c r="P66" s="182"/>
    </row>
    <row r="67" spans="3:32"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/>
      <c r="AE67"/>
      <c r="AF67"/>
    </row>
    <row r="68" spans="3:32"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/>
      <c r="AE68"/>
      <c r="AF68"/>
    </row>
    <row r="69" spans="3:32"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/>
      <c r="AE69"/>
      <c r="AF69"/>
    </row>
    <row r="70" spans="3:32"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/>
      <c r="AE70"/>
      <c r="AF70"/>
    </row>
    <row r="71" spans="3:32"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/>
      <c r="AE71"/>
      <c r="AF71"/>
    </row>
    <row r="72" spans="3:32"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/>
      <c r="AE72"/>
      <c r="AF72"/>
    </row>
    <row r="73" spans="3:32"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/>
      <c r="AE73"/>
      <c r="AF73"/>
    </row>
    <row r="74" spans="3:32"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/>
      <c r="AE74"/>
      <c r="AF74"/>
    </row>
    <row r="75" spans="3:32"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/>
      <c r="AE75"/>
      <c r="AF75"/>
    </row>
    <row r="76" spans="3:32"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/>
      <c r="AE76"/>
      <c r="AF76"/>
    </row>
    <row r="77" spans="3:32"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/>
      <c r="AE77"/>
      <c r="AF77"/>
    </row>
    <row r="78" spans="3:32"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/>
      <c r="AE78"/>
      <c r="AF78"/>
    </row>
    <row r="79" spans="3:32"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/>
      <c r="AE79"/>
      <c r="AF79"/>
    </row>
    <row r="80" spans="3:32"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/>
      <c r="AE80"/>
      <c r="AF80"/>
    </row>
    <row r="81" spans="17:32"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/>
      <c r="AE81"/>
      <c r="AF81"/>
    </row>
    <row r="82" spans="17:32"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/>
      <c r="AE82"/>
      <c r="AF82"/>
    </row>
    <row r="83" spans="17:32"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/>
      <c r="AE83"/>
      <c r="AF83"/>
    </row>
    <row r="84" spans="17:32"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/>
      <c r="AE84"/>
      <c r="AF84"/>
    </row>
    <row r="85" spans="17:32"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/>
      <c r="AE85"/>
      <c r="AF85"/>
    </row>
    <row r="86" spans="17:32"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/>
      <c r="AE86"/>
      <c r="AF86"/>
    </row>
    <row r="87" spans="17:32"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/>
      <c r="AE87"/>
      <c r="AF87"/>
    </row>
    <row r="88" spans="17:32"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/>
      <c r="AE88"/>
      <c r="AF88"/>
    </row>
    <row r="89" spans="17:32"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/>
      <c r="AE89"/>
      <c r="AF89"/>
    </row>
    <row r="90" spans="17:32"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/>
      <c r="AE90"/>
      <c r="AF90"/>
    </row>
    <row r="91" spans="17:32"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/>
      <c r="AE91"/>
      <c r="AF91"/>
    </row>
    <row r="92" spans="17:32"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/>
      <c r="AE92"/>
      <c r="AF92"/>
    </row>
    <row r="93" spans="17:32"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/>
      <c r="AE93"/>
      <c r="AF93"/>
    </row>
    <row r="94" spans="17:32"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/>
      <c r="AE94"/>
      <c r="AF94"/>
    </row>
    <row r="95" spans="17:32"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/>
      <c r="AE95"/>
      <c r="AF95"/>
    </row>
    <row r="96" spans="17:32"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/>
      <c r="AE96"/>
      <c r="AF96"/>
    </row>
    <row r="97" spans="17:32"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/>
      <c r="AE97"/>
      <c r="AF97"/>
    </row>
    <row r="98" spans="17:32"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/>
      <c r="AE98"/>
      <c r="AF98"/>
    </row>
    <row r="99" spans="17:32"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/>
      <c r="AE99"/>
      <c r="AF99"/>
    </row>
    <row r="100" spans="17:32"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/>
      <c r="AE100"/>
      <c r="AF100"/>
    </row>
    <row r="101" spans="17:32"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/>
      <c r="AE101"/>
      <c r="AF101"/>
    </row>
    <row r="102" spans="17:32"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/>
      <c r="AE102"/>
      <c r="AF102"/>
    </row>
    <row r="103" spans="17:32"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/>
      <c r="AE103"/>
      <c r="AF103"/>
    </row>
    <row r="104" spans="17:32"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/>
      <c r="AE104"/>
      <c r="AF104"/>
    </row>
    <row r="105" spans="17:32"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/>
      <c r="AE105"/>
      <c r="AF105"/>
    </row>
    <row r="106" spans="17:32"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/>
      <c r="AE106"/>
      <c r="AF106"/>
    </row>
    <row r="107" spans="17:32"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/>
      <c r="AE107"/>
      <c r="AF107"/>
    </row>
    <row r="108" spans="17:32"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/>
      <c r="AE108"/>
      <c r="AF108"/>
    </row>
    <row r="109" spans="17:32"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/>
      <c r="AE109"/>
      <c r="AF109"/>
    </row>
    <row r="110" spans="17:32"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/>
      <c r="AE110"/>
      <c r="AF110"/>
    </row>
    <row r="111" spans="17:32"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/>
      <c r="AE111"/>
      <c r="AF111"/>
    </row>
    <row r="112" spans="17:32"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/>
      <c r="AE112"/>
      <c r="AF112"/>
    </row>
    <row r="113" spans="5:32"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/>
      <c r="AE113"/>
      <c r="AF113"/>
    </row>
    <row r="114" spans="5:32"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/>
      <c r="AE114"/>
      <c r="AF114"/>
    </row>
    <row r="115" spans="5:32"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/>
      <c r="AE115"/>
      <c r="AF115"/>
    </row>
    <row r="116" spans="5:32"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/>
      <c r="AE116"/>
      <c r="AF116"/>
    </row>
    <row r="125" spans="5:32">
      <c r="E125" s="182"/>
      <c r="F125" s="182"/>
    </row>
    <row r="126" spans="5:32">
      <c r="E126" s="182"/>
      <c r="F126" s="182"/>
    </row>
    <row r="127" spans="5:32">
      <c r="E127" s="182"/>
      <c r="F127" s="182"/>
    </row>
    <row r="128" spans="5:32">
      <c r="E128" s="182"/>
      <c r="F128" s="182"/>
    </row>
    <row r="129" spans="5:6">
      <c r="E129" s="182"/>
      <c r="F129" s="182"/>
    </row>
    <row r="130" spans="5:6">
      <c r="E130" s="182"/>
      <c r="F130" s="182"/>
    </row>
    <row r="131" spans="5:6">
      <c r="E131" s="182"/>
      <c r="F131" s="182"/>
    </row>
    <row r="132" spans="5:6">
      <c r="E132" s="182"/>
      <c r="F132" s="182"/>
    </row>
    <row r="133" spans="5:6">
      <c r="E133" s="182"/>
      <c r="F133" s="182"/>
    </row>
    <row r="134" spans="5:6">
      <c r="E134" s="182"/>
      <c r="F134" s="182"/>
    </row>
    <row r="135" spans="5:6">
      <c r="E135" s="182"/>
      <c r="F135" s="182"/>
    </row>
    <row r="136" spans="5:6">
      <c r="E136" s="182"/>
      <c r="F136" s="182"/>
    </row>
    <row r="137" spans="5:6">
      <c r="E137" s="182"/>
      <c r="F137" s="182"/>
    </row>
    <row r="138" spans="5:6">
      <c r="E138" s="182"/>
      <c r="F138" s="182"/>
    </row>
    <row r="139" spans="5:6">
      <c r="E139" s="182"/>
      <c r="F139" s="182"/>
    </row>
    <row r="140" spans="5:6">
      <c r="E140" s="182"/>
      <c r="F140" s="182"/>
    </row>
    <row r="141" spans="5:6">
      <c r="E141" s="182"/>
      <c r="F141" s="182"/>
    </row>
    <row r="142" spans="5:6">
      <c r="E142" s="182"/>
      <c r="F142" s="182"/>
    </row>
    <row r="143" spans="5:6">
      <c r="E143" s="182"/>
      <c r="F143" s="182"/>
    </row>
    <row r="144" spans="5:6">
      <c r="E144" s="182"/>
      <c r="F144" s="182"/>
    </row>
    <row r="145" spans="5:6">
      <c r="E145" s="182"/>
      <c r="F145" s="182"/>
    </row>
    <row r="146" spans="5:6">
      <c r="E146" s="182"/>
      <c r="F146" s="182"/>
    </row>
    <row r="147" spans="5:6">
      <c r="E147" s="182"/>
      <c r="F147" s="182"/>
    </row>
    <row r="148" spans="5:6">
      <c r="E148" s="182"/>
      <c r="F148" s="182"/>
    </row>
  </sheetData>
  <sheetProtection algorithmName="SHA-512" hashValue="tZSiQyAtIbhCqwonp45O8aoynOmQ2K66nxffzqnUFkT0N9KJafH8g2+YQT14/Di26R9UaGRXK74QiNxqfyOZeQ==" saltValue="8b+DKvbqje+Afs/U0X2VZA==" spinCount="100000" sheet="1" objects="1" scenarios="1" selectLockedCells="1"/>
  <protectedRanges>
    <protectedRange sqref="J7:P7" name="範囲1"/>
  </protectedRanges>
  <mergeCells count="42">
    <mergeCell ref="H27:H28"/>
    <mergeCell ref="K27:L27"/>
    <mergeCell ref="C49:M49"/>
    <mergeCell ref="A27:A28"/>
    <mergeCell ref="C27:C28"/>
    <mergeCell ref="D27:D28"/>
    <mergeCell ref="E27:E28"/>
    <mergeCell ref="F27:F28"/>
    <mergeCell ref="G27:G28"/>
    <mergeCell ref="L20:M20"/>
    <mergeCell ref="J21:K21"/>
    <mergeCell ref="L21:M21"/>
    <mergeCell ref="J22:K22"/>
    <mergeCell ref="L22:M22"/>
    <mergeCell ref="A23:A26"/>
    <mergeCell ref="J23:K23"/>
    <mergeCell ref="L23:M23"/>
    <mergeCell ref="I25:K25"/>
    <mergeCell ref="L25:M25"/>
    <mergeCell ref="C12:G13"/>
    <mergeCell ref="I13:K14"/>
    <mergeCell ref="L13:M13"/>
    <mergeCell ref="D14:E14"/>
    <mergeCell ref="C15:H26"/>
    <mergeCell ref="J15:K15"/>
    <mergeCell ref="J16:K16"/>
    <mergeCell ref="J17:K17"/>
    <mergeCell ref="J18:K18"/>
    <mergeCell ref="I20:K20"/>
    <mergeCell ref="G9:M9"/>
    <mergeCell ref="C10:C11"/>
    <mergeCell ref="D10:G11"/>
    <mergeCell ref="I10:J10"/>
    <mergeCell ref="K10:M10"/>
    <mergeCell ref="I11:J11"/>
    <mergeCell ref="K11:M11"/>
    <mergeCell ref="C2:D2"/>
    <mergeCell ref="C3:M3"/>
    <mergeCell ref="C4:M4"/>
    <mergeCell ref="C6:M6"/>
    <mergeCell ref="J7:M7"/>
    <mergeCell ref="C8:M8"/>
  </mergeCells>
  <phoneticPr fontId="2"/>
  <conditionalFormatting sqref="D29:M48">
    <cfRule type="expression" dxfId="27" priority="1" stopIfTrue="1">
      <formula>$O29=0</formula>
    </cfRule>
  </conditionalFormatting>
  <conditionalFormatting sqref="I29:I48">
    <cfRule type="duplicateValues" dxfId="26" priority="6"/>
  </conditionalFormatting>
  <conditionalFormatting sqref="I29:M48 D29:D48">
    <cfRule type="expression" dxfId="25" priority="8">
      <formula>$E29=""</formula>
    </cfRule>
  </conditionalFormatting>
  <conditionalFormatting sqref="I29:M48">
    <cfRule type="expression" dxfId="24" priority="7" stopIfTrue="1">
      <formula>$E29=""</formula>
    </cfRule>
  </conditionalFormatting>
  <conditionalFormatting sqref="J29:J48">
    <cfRule type="duplicateValues" dxfId="23" priority="5"/>
  </conditionalFormatting>
  <conditionalFormatting sqref="J15:K18">
    <cfRule type="expression" dxfId="22" priority="9">
      <formula>$I15=""</formula>
    </cfRule>
  </conditionalFormatting>
  <conditionalFormatting sqref="K29:K48">
    <cfRule type="expression" dxfId="21" priority="4" stopIfTrue="1">
      <formula>COUNTIF($K$29:$K$48,"○")&gt;8</formula>
    </cfRule>
  </conditionalFormatting>
  <conditionalFormatting sqref="L29:L48">
    <cfRule type="expression" dxfId="20" priority="3" stopIfTrue="1">
      <formula>COUNTIF($L$29:$L$48,"○")&gt;4</formula>
    </cfRule>
  </conditionalFormatting>
  <conditionalFormatting sqref="M29:M48">
    <cfRule type="expression" dxfId="19" priority="2" stopIfTrue="1">
      <formula>COUNTIF($M$29:$M$48,"○")&gt;6</formula>
    </cfRule>
  </conditionalFormatting>
  <dataValidations count="2">
    <dataValidation type="list" imeMode="hiragana" allowBlank="1" showInputMessage="1" showErrorMessage="1" errorTitle="ひらがなで入力" error="ひらがなで入力してください" sqref="K29:L48" xr:uid="{C5C70515-12AE-AC4F-9B05-37C2FF51ABA0}">
      <formula1>"○"</formula1>
    </dataValidation>
    <dataValidation type="list" allowBlank="1" showInputMessage="1" showErrorMessage="1" sqref="L15:P18" xr:uid="{EEBE7965-8A3B-C54C-B17C-278E34EF73E5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6A9B-9929-984D-A94D-0FF3E7548B4C}">
  <sheetPr>
    <tabColor rgb="FF9F3395"/>
    <pageSetUpPr fitToPage="1"/>
  </sheetPr>
  <dimension ref="A1:AH148"/>
  <sheetViews>
    <sheetView view="pageBreakPreview" zoomScaleNormal="170" zoomScaleSheetLayoutView="100" workbookViewId="0">
      <selection activeCell="N11" sqref="N11"/>
    </sheetView>
  </sheetViews>
  <sheetFormatPr baseColWidth="10" defaultColWidth="11" defaultRowHeight="14"/>
  <cols>
    <col min="1" max="1" width="8.83203125" customWidth="1"/>
    <col min="2" max="2" width="1.83203125" customWidth="1"/>
    <col min="3" max="3" width="6" style="4" customWidth="1"/>
    <col min="4" max="4" width="17" style="4" customWidth="1"/>
    <col min="5" max="5" width="17.33203125" style="4" customWidth="1"/>
    <col min="6" max="6" width="4.83203125" style="4" customWidth="1"/>
    <col min="7" max="7" width="17.1640625" style="4" customWidth="1"/>
    <col min="8" max="8" width="13.33203125" style="4" customWidth="1"/>
    <col min="9" max="13" width="7.6640625" style="4" customWidth="1"/>
    <col min="14" max="14" width="1.83203125" style="4" customWidth="1"/>
    <col min="15" max="15" width="2.6640625" style="4" hidden="1" customWidth="1"/>
    <col min="16" max="16" width="2.6640625" style="4" customWidth="1"/>
    <col min="17" max="29" width="7.6640625" style="5" customWidth="1"/>
    <col min="30" max="32" width="7.6640625" style="4" customWidth="1"/>
    <col min="33" max="258" width="7.6640625" customWidth="1"/>
  </cols>
  <sheetData>
    <row r="1" spans="2:34" ht="15" thickTop="1">
      <c r="B1" s="184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2:34">
      <c r="B2" s="187"/>
      <c r="C2" s="188" t="s">
        <v>0</v>
      </c>
      <c r="D2" s="188"/>
      <c r="E2" s="189"/>
      <c r="F2" s="189"/>
      <c r="G2" s="189"/>
      <c r="H2" s="189"/>
      <c r="I2" s="189"/>
      <c r="J2" s="189"/>
      <c r="K2" s="189"/>
      <c r="L2" s="189"/>
      <c r="M2" s="189"/>
      <c r="N2" s="190"/>
      <c r="O2" s="10"/>
      <c r="P2" s="10"/>
    </row>
    <row r="3" spans="2:34" ht="19">
      <c r="B3" s="187"/>
      <c r="C3" s="191" t="str">
        <f>[1]選手データ!Q1</f>
        <v>令和７年 第78回広島県高等学校総合体育大会 空手道競技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  <c r="O3" s="13"/>
      <c r="P3" s="13"/>
    </row>
    <row r="4" spans="2:34" ht="19">
      <c r="B4" s="187"/>
      <c r="C4" s="191" t="s">
        <v>1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13"/>
      <c r="P4" s="13"/>
    </row>
    <row r="5" spans="2:34">
      <c r="B5" s="187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  <c r="O5" s="16"/>
      <c r="P5" s="16"/>
    </row>
    <row r="6" spans="2:34" ht="15" thickBot="1">
      <c r="B6" s="18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19"/>
      <c r="P6" s="19"/>
    </row>
    <row r="7" spans="2:34" ht="15" thickBot="1">
      <c r="B7" s="187"/>
      <c r="C7" s="193"/>
      <c r="D7" s="193"/>
      <c r="E7" s="193"/>
      <c r="F7" s="193"/>
      <c r="G7" s="193"/>
      <c r="H7" s="193"/>
      <c r="I7" s="197" t="s">
        <v>2</v>
      </c>
      <c r="J7" s="198" t="str">
        <f>IF('申込(男子)'!J7="","",'申込(男子)'!J7)</f>
        <v/>
      </c>
      <c r="K7" s="199"/>
      <c r="L7" s="199"/>
      <c r="M7" s="200"/>
      <c r="N7" s="201"/>
      <c r="O7" s="25"/>
      <c r="P7" s="25"/>
    </row>
    <row r="8" spans="2:34">
      <c r="B8" s="187"/>
      <c r="C8" s="195" t="s">
        <v>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  <c r="O8" s="19"/>
      <c r="P8" s="19"/>
      <c r="Y8" s="26"/>
      <c r="Z8" s="26"/>
      <c r="AA8" s="26"/>
      <c r="AB8" s="26"/>
      <c r="AC8" s="26"/>
      <c r="AD8" s="27"/>
    </row>
    <row r="9" spans="2:34" ht="15" thickBot="1">
      <c r="B9" s="187"/>
      <c r="C9" s="193"/>
      <c r="D9" s="193"/>
      <c r="E9" s="193"/>
      <c r="F9" s="193"/>
      <c r="G9" s="202"/>
      <c r="H9" s="203"/>
      <c r="I9" s="203"/>
      <c r="J9" s="203"/>
      <c r="K9" s="203"/>
      <c r="L9" s="203"/>
      <c r="M9" s="203"/>
      <c r="N9" s="204"/>
      <c r="O9" s="31"/>
      <c r="P9" s="31"/>
      <c r="Y9" s="26"/>
      <c r="Z9" s="26"/>
      <c r="AA9" s="26"/>
      <c r="AB9" s="26"/>
      <c r="AC9" s="26"/>
      <c r="AD9" s="27"/>
    </row>
    <row r="10" spans="2:34" ht="13" customHeight="1">
      <c r="B10" s="187"/>
      <c r="C10" s="205"/>
      <c r="D10" s="206"/>
      <c r="E10" s="207"/>
      <c r="F10" s="207"/>
      <c r="G10" s="208"/>
      <c r="H10" s="209" t="s">
        <v>4</v>
      </c>
      <c r="I10" s="210" t="s">
        <v>5</v>
      </c>
      <c r="J10" s="211"/>
      <c r="K10" s="212" t="str">
        <f>IF('申込(男子)'!K10="","",'申込(男子)'!K10)</f>
        <v/>
      </c>
      <c r="L10" s="212"/>
      <c r="M10" s="213"/>
      <c r="N10" s="214"/>
      <c r="O10" s="42"/>
      <c r="P10" s="42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4" ht="25" customHeight="1" thickBot="1">
      <c r="B11" s="187"/>
      <c r="C11" s="215"/>
      <c r="D11" s="216"/>
      <c r="E11" s="217"/>
      <c r="F11" s="217"/>
      <c r="G11" s="218"/>
      <c r="H11" s="219"/>
      <c r="I11" s="220" t="s">
        <v>6</v>
      </c>
      <c r="J11" s="221"/>
      <c r="K11" s="222" t="str">
        <f>IF('申込(男子)'!K11="","",'申込(男子)'!K11)</f>
        <v/>
      </c>
      <c r="L11" s="222"/>
      <c r="M11" s="223"/>
      <c r="N11" s="224"/>
      <c r="O11" s="53"/>
      <c r="P11" s="53"/>
      <c r="R11" s="26"/>
      <c r="S11" s="26"/>
      <c r="T11" s="26"/>
      <c r="U11" s="26"/>
      <c r="V11" s="26"/>
      <c r="W11" s="26"/>
      <c r="X11" s="26"/>
      <c r="Y11" s="54"/>
      <c r="Z11" s="54"/>
      <c r="AA11" s="54"/>
      <c r="AB11" s="54"/>
      <c r="AC11" s="54"/>
      <c r="AD11" s="55"/>
    </row>
    <row r="12" spans="2:34" ht="9" customHeight="1" thickBot="1">
      <c r="B12" s="187"/>
      <c r="C12" s="225" t="s">
        <v>7</v>
      </c>
      <c r="D12" s="226"/>
      <c r="E12" s="226"/>
      <c r="F12" s="226"/>
      <c r="G12" s="226"/>
      <c r="H12" s="227"/>
      <c r="I12" s="228"/>
      <c r="J12" s="228"/>
      <c r="K12" s="228"/>
      <c r="L12" s="193"/>
      <c r="M12" s="193"/>
      <c r="N12" s="194"/>
      <c r="O12" s="16"/>
      <c r="P12" s="16"/>
    </row>
    <row r="13" spans="2:34" ht="14" customHeight="1">
      <c r="B13" s="187"/>
      <c r="C13" s="226"/>
      <c r="D13" s="226"/>
      <c r="E13" s="226"/>
      <c r="F13" s="226"/>
      <c r="G13" s="226"/>
      <c r="H13" s="229"/>
      <c r="I13" s="230" t="s">
        <v>8</v>
      </c>
      <c r="J13" s="231"/>
      <c r="K13" s="232"/>
      <c r="L13" s="233" t="s">
        <v>9</v>
      </c>
      <c r="M13" s="234"/>
      <c r="N13" s="235"/>
      <c r="O13" s="42"/>
      <c r="P13" s="42"/>
    </row>
    <row r="14" spans="2:34" ht="14" customHeight="1">
      <c r="B14" s="187"/>
      <c r="C14" s="236"/>
      <c r="D14" s="68" t="str">
        <f>[1]選手データ!Q3</f>
        <v>４月１７日（木）正午メール必着</v>
      </c>
      <c r="E14" s="69"/>
      <c r="F14" s="229"/>
      <c r="G14" s="229"/>
      <c r="H14" s="229"/>
      <c r="I14" s="237"/>
      <c r="J14" s="238"/>
      <c r="K14" s="239"/>
      <c r="L14" s="240">
        <f>[1]選手データ!Q2</f>
        <v>45808</v>
      </c>
      <c r="M14" s="241">
        <f>[1]選手データ!R2</f>
        <v>45815</v>
      </c>
      <c r="N14" s="242"/>
      <c r="O14" s="76"/>
      <c r="P14" s="76"/>
      <c r="Q14" s="77" t="s">
        <v>10</v>
      </c>
      <c r="R14" s="77" t="s">
        <v>11</v>
      </c>
      <c r="S14" s="77" t="s">
        <v>12</v>
      </c>
      <c r="T14" s="77" t="s">
        <v>13</v>
      </c>
      <c r="U14" s="77" t="s">
        <v>14</v>
      </c>
      <c r="V14" s="77" t="s">
        <v>15</v>
      </c>
      <c r="W14" s="77" t="s">
        <v>16</v>
      </c>
      <c r="AD14" s="5"/>
      <c r="AE14" s="5"/>
      <c r="AG14" s="4"/>
      <c r="AH14" s="4"/>
    </row>
    <row r="15" spans="2:34" ht="20" customHeight="1">
      <c r="B15" s="187"/>
      <c r="C15" s="243" t="s">
        <v>17</v>
      </c>
      <c r="D15" s="243"/>
      <c r="E15" s="243"/>
      <c r="F15" s="243"/>
      <c r="G15" s="243"/>
      <c r="H15" s="243"/>
      <c r="I15" s="244" t="str">
        <f>IF('申込(男子)'!I15="","",'申込(男子)'!I15)</f>
        <v/>
      </c>
      <c r="J15" s="101" t="str">
        <f>IF('申込(男子)'!J15="","",'申込(男子)'!J15)</f>
        <v/>
      </c>
      <c r="K15" s="245" t="str">
        <f>IF('申込(男子)'!K15="","",'申込(男子)'!K15)</f>
        <v/>
      </c>
      <c r="L15" s="246" t="str">
        <f>IF('申込(男子)'!L15="","",'申込(男子)'!L15)</f>
        <v/>
      </c>
      <c r="M15" s="247" t="str">
        <f>IF('申込(男子)'!M15="","",'申込(男子)'!M15)</f>
        <v/>
      </c>
      <c r="N15" s="248"/>
      <c r="O15" s="85"/>
      <c r="P15" s="85"/>
      <c r="Q15" s="54" t="str">
        <f>IF(I15="","",$C$10)</f>
        <v/>
      </c>
      <c r="R15" s="54" t="str">
        <f>IF(I15="","",$H$11)</f>
        <v/>
      </c>
      <c r="S15" s="54" t="str">
        <f>IF(I15="","",1)</f>
        <v/>
      </c>
      <c r="T15" s="54" t="str">
        <f>IF(I15="","",I15)</f>
        <v/>
      </c>
      <c r="U15" s="54" t="str">
        <f>IF(I15="","",J15)</f>
        <v/>
      </c>
      <c r="V15" s="54" t="str">
        <f t="shared" ref="V15:W18" si="0">IF(L15="","",L15)</f>
        <v/>
      </c>
      <c r="W15" s="54" t="str">
        <f t="shared" si="0"/>
        <v/>
      </c>
      <c r="AD15" s="5"/>
      <c r="AE15" s="5"/>
      <c r="AG15" s="4"/>
      <c r="AH15" s="4"/>
    </row>
    <row r="16" spans="2:34" ht="20" customHeight="1">
      <c r="B16" s="187"/>
      <c r="C16" s="243"/>
      <c r="D16" s="243"/>
      <c r="E16" s="243"/>
      <c r="F16" s="243"/>
      <c r="G16" s="243"/>
      <c r="H16" s="243"/>
      <c r="I16" s="244" t="str">
        <f>IF('申込(男子)'!I16="","",'申込(男子)'!I16)</f>
        <v/>
      </c>
      <c r="J16" s="101" t="str">
        <f>IF('申込(男子)'!J16="","",'申込(男子)'!J16)</f>
        <v/>
      </c>
      <c r="K16" s="245" t="str">
        <f>IF('申込(男子)'!K16="","",'申込(男子)'!K16)</f>
        <v/>
      </c>
      <c r="L16" s="246" t="str">
        <f>IF('申込(男子)'!L16="","",'申込(男子)'!L16)</f>
        <v/>
      </c>
      <c r="M16" s="247" t="str">
        <f>IF('申込(男子)'!M16="","",'申込(男子)'!M16)</f>
        <v/>
      </c>
      <c r="N16" s="248"/>
      <c r="O16" s="85"/>
      <c r="P16" s="85"/>
      <c r="Q16" s="54" t="str">
        <f t="shared" ref="Q16:Q18" si="1">IF(I16="","",$C$10)</f>
        <v/>
      </c>
      <c r="R16" s="54" t="str">
        <f>IF(I16="","",$H$11)</f>
        <v/>
      </c>
      <c r="S16" s="54" t="str">
        <f>IF(I16="","",S15+1)</f>
        <v/>
      </c>
      <c r="T16" s="54" t="str">
        <f t="shared" ref="T16:T18" si="2">IF(I16="","",I16)</f>
        <v/>
      </c>
      <c r="U16" s="54" t="str">
        <f t="shared" ref="U16:U18" si="3">IF(I16="","",J16)</f>
        <v/>
      </c>
      <c r="V16" s="54" t="str">
        <f t="shared" si="0"/>
        <v/>
      </c>
      <c r="W16" s="54" t="str">
        <f t="shared" si="0"/>
        <v/>
      </c>
      <c r="AD16" s="5"/>
      <c r="AE16" s="5"/>
      <c r="AG16" s="4"/>
      <c r="AH16" s="4"/>
    </row>
    <row r="17" spans="1:34" ht="20" customHeight="1">
      <c r="B17" s="187"/>
      <c r="C17" s="243"/>
      <c r="D17" s="243"/>
      <c r="E17" s="243"/>
      <c r="F17" s="243"/>
      <c r="G17" s="243"/>
      <c r="H17" s="243"/>
      <c r="I17" s="244" t="str">
        <f>IF('申込(男子)'!I17="","",'申込(男子)'!I17)</f>
        <v/>
      </c>
      <c r="J17" s="101" t="str">
        <f>IF('申込(男子)'!J17="","",'申込(男子)'!J17)</f>
        <v/>
      </c>
      <c r="K17" s="245" t="str">
        <f>IF('申込(男子)'!K17="","",'申込(男子)'!K17)</f>
        <v/>
      </c>
      <c r="L17" s="246" t="str">
        <f>IF('申込(男子)'!L17="","",'申込(男子)'!L17)</f>
        <v/>
      </c>
      <c r="M17" s="247" t="str">
        <f>IF('申込(男子)'!M17="","",'申込(男子)'!M17)</f>
        <v/>
      </c>
      <c r="N17" s="248"/>
      <c r="O17" s="85"/>
      <c r="P17" s="85"/>
      <c r="Q17" s="54" t="str">
        <f t="shared" si="1"/>
        <v/>
      </c>
      <c r="R17" s="54" t="str">
        <f>IF(I17="","",$H$11)</f>
        <v/>
      </c>
      <c r="S17" s="54" t="str">
        <f>IF(I17="","",S16+1)</f>
        <v/>
      </c>
      <c r="T17" s="54" t="str">
        <f t="shared" si="2"/>
        <v/>
      </c>
      <c r="U17" s="54" t="str">
        <f t="shared" si="3"/>
        <v/>
      </c>
      <c r="V17" s="54" t="str">
        <f t="shared" si="0"/>
        <v/>
      </c>
      <c r="W17" s="54" t="str">
        <f t="shared" si="0"/>
        <v/>
      </c>
      <c r="AD17" s="5"/>
      <c r="AE17" s="5"/>
      <c r="AG17" s="4"/>
      <c r="AH17" s="4"/>
    </row>
    <row r="18" spans="1:34" ht="20" customHeight="1" thickBot="1">
      <c r="B18" s="187"/>
      <c r="C18" s="243"/>
      <c r="D18" s="243"/>
      <c r="E18" s="243"/>
      <c r="F18" s="243"/>
      <c r="G18" s="243"/>
      <c r="H18" s="243"/>
      <c r="I18" s="249" t="str">
        <f>IF('申込(男子)'!I18="","",'申込(男子)'!I18)</f>
        <v/>
      </c>
      <c r="J18" s="250" t="str">
        <f>IF('申込(男子)'!J18="","",'申込(男子)'!J18)</f>
        <v/>
      </c>
      <c r="K18" s="251" t="str">
        <f>IF('申込(男子)'!K18="","",'申込(男子)'!K18)</f>
        <v/>
      </c>
      <c r="L18" s="252" t="str">
        <f>IF('申込(男子)'!L18="","",'申込(男子)'!L18)</f>
        <v/>
      </c>
      <c r="M18" s="253" t="str">
        <f>IF('申込(男子)'!M18="","",'申込(男子)'!M18)</f>
        <v/>
      </c>
      <c r="N18" s="248"/>
      <c r="O18" s="85"/>
      <c r="P18" s="85"/>
      <c r="Q18" s="54" t="str">
        <f t="shared" si="1"/>
        <v/>
      </c>
      <c r="R18" s="54" t="str">
        <f>IF(I18="","",$H$11)</f>
        <v/>
      </c>
      <c r="S18" s="54" t="str">
        <f t="shared" ref="S18" si="4">IF(I18="","",S17+1)</f>
        <v/>
      </c>
      <c r="T18" s="54" t="str">
        <f t="shared" si="2"/>
        <v/>
      </c>
      <c r="U18" s="54" t="str">
        <f t="shared" si="3"/>
        <v/>
      </c>
      <c r="V18" s="54" t="str">
        <f t="shared" si="0"/>
        <v/>
      </c>
      <c r="W18" s="54" t="str">
        <f t="shared" si="0"/>
        <v/>
      </c>
      <c r="AD18" s="5"/>
      <c r="AE18" s="5"/>
      <c r="AG18" s="4"/>
      <c r="AH18" s="4"/>
    </row>
    <row r="19" spans="1:34" ht="9" customHeight="1" thickBot="1">
      <c r="B19" s="187"/>
      <c r="C19" s="243"/>
      <c r="D19" s="243"/>
      <c r="E19" s="243"/>
      <c r="F19" s="243"/>
      <c r="G19" s="243"/>
      <c r="H19" s="243"/>
      <c r="I19" s="228"/>
      <c r="J19" s="228"/>
      <c r="K19" s="228"/>
      <c r="L19" s="193"/>
      <c r="M19" s="193"/>
      <c r="N19" s="194"/>
      <c r="O19" s="16"/>
      <c r="P19" s="16"/>
    </row>
    <row r="20" spans="1:34">
      <c r="B20" s="187"/>
      <c r="C20" s="243"/>
      <c r="D20" s="243"/>
      <c r="E20" s="243"/>
      <c r="F20" s="243"/>
      <c r="G20" s="243"/>
      <c r="H20" s="243"/>
      <c r="I20" s="254" t="s">
        <v>18</v>
      </c>
      <c r="J20" s="233"/>
      <c r="K20" s="255"/>
      <c r="L20" s="233" t="s">
        <v>19</v>
      </c>
      <c r="M20" s="234"/>
      <c r="N20" s="235"/>
      <c r="O20" s="42"/>
      <c r="P20" s="42"/>
      <c r="Q20" s="77" t="s">
        <v>10</v>
      </c>
      <c r="R20" s="77" t="s">
        <v>11</v>
      </c>
      <c r="S20" s="77" t="s">
        <v>20</v>
      </c>
      <c r="T20" s="77" t="s">
        <v>21</v>
      </c>
      <c r="U20" s="5" t="s">
        <v>22</v>
      </c>
    </row>
    <row r="21" spans="1:34" ht="20" customHeight="1">
      <c r="B21" s="187"/>
      <c r="C21" s="243"/>
      <c r="D21" s="243"/>
      <c r="E21" s="243"/>
      <c r="F21" s="243"/>
      <c r="G21" s="243"/>
      <c r="H21" s="243"/>
      <c r="I21" s="256" t="s">
        <v>23</v>
      </c>
      <c r="J21" s="96" t="str">
        <f>IF('申込(男子)'!J21="","",'申込(男子)'!J21)</f>
        <v/>
      </c>
      <c r="K21" s="257" t="str">
        <f>IF('申込(男子)'!K21="","",'申込(男子)'!K21)</f>
        <v/>
      </c>
      <c r="L21" s="96" t="str">
        <f>IF('申込(男子)'!L21="","",'申込(男子)'!L21)</f>
        <v/>
      </c>
      <c r="M21" s="97" t="str">
        <f>IF('申込(男子)'!M21="","",'申込(男子)'!M21)</f>
        <v/>
      </c>
      <c r="N21" s="258"/>
      <c r="O21" s="85"/>
      <c r="P21" s="85"/>
      <c r="Q21" s="54">
        <f>IF(I21="","",$C$10)</f>
        <v>0</v>
      </c>
      <c r="R21" s="54">
        <f>IF(I21="","",$H$11)</f>
        <v>0</v>
      </c>
      <c r="S21" s="54" t="str">
        <f>IF(J21="","",J21)</f>
        <v/>
      </c>
      <c r="T21" s="54" t="str">
        <f>IF(J22="","",J22)</f>
        <v/>
      </c>
      <c r="U21" s="54" t="str">
        <f>IF(J23="","",J23)</f>
        <v/>
      </c>
    </row>
    <row r="22" spans="1:34" ht="20" customHeight="1">
      <c r="B22" s="187"/>
      <c r="C22" s="243"/>
      <c r="D22" s="243"/>
      <c r="E22" s="243"/>
      <c r="F22" s="243"/>
      <c r="G22" s="243"/>
      <c r="H22" s="243"/>
      <c r="I22" s="259" t="s">
        <v>24</v>
      </c>
      <c r="J22" s="260" t="str">
        <f>IF('申込(男子)'!J22="","",'申込(男子)'!J22)</f>
        <v/>
      </c>
      <c r="K22" s="245" t="str">
        <f>IF('申込(男子)'!K22="","",'申込(男子)'!K22)</f>
        <v/>
      </c>
      <c r="L22" s="101" t="str">
        <f>IF('申込(男子)'!L22="","",'申込(男子)'!L22)</f>
        <v/>
      </c>
      <c r="M22" s="102" t="str">
        <f>IF('申込(男子)'!M22="","",'申込(男子)'!M22)</f>
        <v/>
      </c>
      <c r="N22" s="258"/>
      <c r="O22" s="85"/>
      <c r="P22" s="85"/>
      <c r="Q22" s="54"/>
      <c r="R22" s="54"/>
      <c r="S22" s="54"/>
      <c r="T22" s="54"/>
    </row>
    <row r="23" spans="1:34" ht="20" customHeight="1" thickBot="1">
      <c r="A23" s="103" t="s">
        <v>25</v>
      </c>
      <c r="B23" s="261"/>
      <c r="C23" s="243"/>
      <c r="D23" s="243"/>
      <c r="E23" s="243"/>
      <c r="F23" s="243"/>
      <c r="G23" s="243"/>
      <c r="H23" s="243"/>
      <c r="I23" s="262" t="s">
        <v>22</v>
      </c>
      <c r="J23" s="108" t="str">
        <f>IF('申込(男子)'!J23="","",'申込(男子)'!J23)</f>
        <v/>
      </c>
      <c r="K23" s="263" t="str">
        <f>IF('申込(男子)'!K23="","",'申込(男子)'!K23)</f>
        <v/>
      </c>
      <c r="L23" s="108" t="str">
        <f>IF('申込(男子)'!L23="","",'申込(男子)'!L23)</f>
        <v/>
      </c>
      <c r="M23" s="109" t="str">
        <f>IF('申込(男子)'!M23="","",'申込(男子)'!M23)</f>
        <v/>
      </c>
      <c r="N23" s="258"/>
      <c r="O23" s="85"/>
      <c r="P23" s="85"/>
      <c r="Q23" s="54"/>
      <c r="R23" s="54"/>
      <c r="S23" s="54"/>
      <c r="T23" s="54"/>
    </row>
    <row r="24" spans="1:34" ht="9" customHeight="1" thickBot="1">
      <c r="A24" s="110"/>
      <c r="B24" s="264"/>
      <c r="C24" s="243"/>
      <c r="D24" s="243"/>
      <c r="E24" s="243"/>
      <c r="F24" s="243"/>
      <c r="G24" s="243"/>
      <c r="H24" s="243"/>
      <c r="I24" s="228"/>
      <c r="J24" s="228"/>
      <c r="K24" s="228"/>
      <c r="L24" s="193"/>
      <c r="M24" s="193"/>
      <c r="N24" s="194"/>
      <c r="O24" s="16"/>
      <c r="P24" s="16"/>
    </row>
    <row r="25" spans="1:34" ht="15" thickBot="1">
      <c r="A25" s="110"/>
      <c r="B25" s="264"/>
      <c r="C25" s="243"/>
      <c r="D25" s="243"/>
      <c r="E25" s="243"/>
      <c r="F25" s="243"/>
      <c r="G25" s="243"/>
      <c r="H25" s="243"/>
      <c r="I25" s="265" t="s">
        <v>26</v>
      </c>
      <c r="J25" s="266"/>
      <c r="K25" s="267"/>
      <c r="L25" s="115"/>
      <c r="M25" s="116"/>
      <c r="N25" s="268"/>
      <c r="O25" s="118"/>
      <c r="P25" s="118"/>
    </row>
    <row r="26" spans="1:34" ht="9" customHeight="1" thickBot="1">
      <c r="A26" s="110"/>
      <c r="B26" s="264"/>
      <c r="C26" s="269"/>
      <c r="D26" s="269"/>
      <c r="E26" s="269"/>
      <c r="F26" s="269"/>
      <c r="G26" s="269"/>
      <c r="H26" s="269"/>
      <c r="I26" s="270"/>
      <c r="J26" s="270"/>
      <c r="K26" s="270"/>
      <c r="L26" s="270"/>
      <c r="M26" s="270"/>
      <c r="N26" s="271"/>
      <c r="O26" s="118"/>
      <c r="P26" s="118"/>
    </row>
    <row r="27" spans="1:34" ht="15" customHeight="1">
      <c r="A27" s="122" t="s">
        <v>27</v>
      </c>
      <c r="B27" s="272"/>
      <c r="C27" s="273" t="s">
        <v>28</v>
      </c>
      <c r="D27" s="274" t="s">
        <v>29</v>
      </c>
      <c r="E27" s="275" t="s">
        <v>5</v>
      </c>
      <c r="F27" s="276" t="s">
        <v>30</v>
      </c>
      <c r="G27" s="277" t="s">
        <v>31</v>
      </c>
      <c r="H27" s="276" t="s">
        <v>32</v>
      </c>
      <c r="I27" s="278" t="s">
        <v>33</v>
      </c>
      <c r="J27" s="279" t="s">
        <v>34</v>
      </c>
      <c r="K27" s="280" t="s">
        <v>35</v>
      </c>
      <c r="L27" s="281"/>
      <c r="M27" s="282" t="s">
        <v>36</v>
      </c>
      <c r="N27" s="271"/>
      <c r="O27" s="135"/>
      <c r="P27" s="135"/>
      <c r="R27" s="54"/>
      <c r="S27" s="54"/>
      <c r="T27" s="54"/>
      <c r="U27" s="54"/>
      <c r="V27" s="54"/>
      <c r="W27" s="54"/>
      <c r="X27" s="54"/>
      <c r="AA27" s="54" t="s">
        <v>35</v>
      </c>
      <c r="AB27" s="54" t="s">
        <v>35</v>
      </c>
    </row>
    <row r="28" spans="1:34" ht="15" customHeight="1">
      <c r="A28" s="122"/>
      <c r="B28" s="272"/>
      <c r="C28" s="283"/>
      <c r="D28" s="284"/>
      <c r="E28" s="285"/>
      <c r="F28" s="286"/>
      <c r="G28" s="287"/>
      <c r="H28" s="286"/>
      <c r="I28" s="288" t="s">
        <v>37</v>
      </c>
      <c r="J28" s="289" t="s">
        <v>38</v>
      </c>
      <c r="K28" s="290" t="s">
        <v>39</v>
      </c>
      <c r="L28" s="291" t="s">
        <v>40</v>
      </c>
      <c r="M28" s="292" t="s">
        <v>38</v>
      </c>
      <c r="N28" s="293"/>
      <c r="O28" s="147"/>
      <c r="P28" s="147"/>
      <c r="Q28" s="77" t="s">
        <v>10</v>
      </c>
      <c r="R28" s="77" t="s">
        <v>11</v>
      </c>
      <c r="S28" s="77" t="s">
        <v>12</v>
      </c>
      <c r="T28" s="54" t="s">
        <v>29</v>
      </c>
      <c r="U28" s="54" t="s">
        <v>5</v>
      </c>
      <c r="V28" s="54" t="s">
        <v>30</v>
      </c>
      <c r="W28" s="54" t="s">
        <v>31</v>
      </c>
      <c r="X28" s="54" t="s">
        <v>41</v>
      </c>
      <c r="Y28" s="54" t="s">
        <v>42</v>
      </c>
      <c r="Z28" s="54" t="s">
        <v>43</v>
      </c>
      <c r="AA28" s="54" t="s">
        <v>39</v>
      </c>
      <c r="AB28" s="54" t="s">
        <v>40</v>
      </c>
      <c r="AC28" s="54" t="s">
        <v>44</v>
      </c>
      <c r="AD28" s="5"/>
      <c r="AE28" s="5"/>
      <c r="AG28" s="4"/>
      <c r="AH28" s="4"/>
    </row>
    <row r="29" spans="1:34" ht="20" customHeight="1">
      <c r="A29" s="148"/>
      <c r="B29" s="294"/>
      <c r="C29" s="295" t="str">
        <f>IF(AND(A29&lt;&gt;"",COUNTA(I29:M29)&gt;=1),1,"")</f>
        <v/>
      </c>
      <c r="D29" s="151" t="str">
        <f>IFERROR(VLOOKUP($A29,[1]選手データ!$I$20:$N$44,2,FALSE),"")</f>
        <v/>
      </c>
      <c r="E29" s="151" t="str">
        <f>IFERROR(VLOOKUP($A29,[1]選手データ!$I$20:$N$44,3,FALSE),"")</f>
        <v/>
      </c>
      <c r="F29" s="152" t="str">
        <f>IFERROR(VLOOKUP($A29,[1]選手データ!$I$20:$N$44,4,FALSE),"")</f>
        <v/>
      </c>
      <c r="G29" s="151" t="str">
        <f>IFERROR(VLOOKUP($A29,[1]選手データ!$I$20:$N$44,5,FALSE),"")</f>
        <v/>
      </c>
      <c r="H29" s="151" t="str">
        <f>IFERROR(VLOOKUP($A29,[1]選手データ!$I$20:$N$44,6,FALSE),"")</f>
        <v/>
      </c>
      <c r="I29" s="153"/>
      <c r="J29" s="154"/>
      <c r="K29" s="154"/>
      <c r="L29" s="155"/>
      <c r="M29" s="156"/>
      <c r="N29" s="296"/>
      <c r="O29" s="158">
        <f>IF(COUNTA(I29:M29)&gt;=1,1,0)</f>
        <v>0</v>
      </c>
      <c r="P29" s="297"/>
      <c r="Q29" s="54" t="str">
        <f t="shared" ref="Q29:Q48" si="5">IF(D29="","",$C$10)</f>
        <v/>
      </c>
      <c r="R29" s="54" t="str">
        <f t="shared" ref="R29:R48" si="6">IF(Q29="","",$H$11)</f>
        <v/>
      </c>
      <c r="S29" s="54" t="str">
        <f t="shared" ref="S29:S48" si="7">IF(D29="","",C29)</f>
        <v/>
      </c>
      <c r="T29" s="159" t="str">
        <f t="shared" ref="T29:AC44" si="8">IF(D29="","",D29)</f>
        <v/>
      </c>
      <c r="U29" s="159" t="str">
        <f t="shared" si="8"/>
        <v/>
      </c>
      <c r="V29" s="160" t="str">
        <f t="shared" si="8"/>
        <v/>
      </c>
      <c r="W29" s="159" t="str">
        <f t="shared" si="8"/>
        <v/>
      </c>
      <c r="X29" s="159" t="str">
        <f t="shared" si="8"/>
        <v/>
      </c>
      <c r="Y29" s="160" t="str">
        <f t="shared" si="8"/>
        <v/>
      </c>
      <c r="Z29" s="160" t="str">
        <f t="shared" si="8"/>
        <v/>
      </c>
      <c r="AA29" s="160" t="str">
        <f t="shared" si="8"/>
        <v/>
      </c>
      <c r="AB29" s="160" t="str">
        <f t="shared" si="8"/>
        <v/>
      </c>
      <c r="AC29" s="160" t="str">
        <f t="shared" si="8"/>
        <v/>
      </c>
      <c r="AD29" s="5"/>
      <c r="AE29" s="5"/>
      <c r="AG29" s="4"/>
      <c r="AH29" s="4"/>
    </row>
    <row r="30" spans="1:34" ht="20" customHeight="1">
      <c r="A30" s="148"/>
      <c r="B30" s="294"/>
      <c r="C30" s="295" t="str">
        <f>IF(AND(A30&lt;&gt;"",COUNTA(I30:M30)&gt;=1),MAX(C29)+1,"")</f>
        <v/>
      </c>
      <c r="D30" s="151" t="str">
        <f>IFERROR(VLOOKUP($A30,[1]選手データ!$I$20:$N$44,2,FALSE),"")</f>
        <v/>
      </c>
      <c r="E30" s="151" t="str">
        <f>IFERROR(VLOOKUP($A30,[1]選手データ!$I$20:$N$44,3,FALSE),"")</f>
        <v/>
      </c>
      <c r="F30" s="152" t="str">
        <f>IFERROR(VLOOKUP($A30,[1]選手データ!$I$20:$N$44,4,FALSE),"")</f>
        <v/>
      </c>
      <c r="G30" s="151" t="str">
        <f>IFERROR(VLOOKUP($A30,[1]選手データ!$I$20:$N$44,5,FALSE),"")</f>
        <v/>
      </c>
      <c r="H30" s="161" t="str">
        <f>IFERROR(VLOOKUP($A30,[1]選手データ!$I$20:$N$44,6,FALSE),"")</f>
        <v/>
      </c>
      <c r="I30" s="162"/>
      <c r="J30" s="154"/>
      <c r="K30" s="154"/>
      <c r="L30" s="155"/>
      <c r="M30" s="156"/>
      <c r="N30" s="296"/>
      <c r="O30" s="158">
        <f t="shared" ref="O30:O48" si="9">IF(COUNTA(I30:M30)&gt;=1,1,0)</f>
        <v>0</v>
      </c>
      <c r="P30" s="297"/>
      <c r="Q30" s="54" t="str">
        <f t="shared" si="5"/>
        <v/>
      </c>
      <c r="R30" s="54" t="str">
        <f t="shared" si="6"/>
        <v/>
      </c>
      <c r="S30" s="54" t="str">
        <f t="shared" si="7"/>
        <v/>
      </c>
      <c r="T30" s="159" t="str">
        <f t="shared" si="8"/>
        <v/>
      </c>
      <c r="U30" s="159" t="str">
        <f t="shared" si="8"/>
        <v/>
      </c>
      <c r="V30" s="160" t="str">
        <f t="shared" si="8"/>
        <v/>
      </c>
      <c r="W30" s="159" t="str">
        <f t="shared" si="8"/>
        <v/>
      </c>
      <c r="X30" s="159" t="str">
        <f t="shared" si="8"/>
        <v/>
      </c>
      <c r="Y30" s="160" t="str">
        <f t="shared" si="8"/>
        <v/>
      </c>
      <c r="Z30" s="160" t="str">
        <f t="shared" si="8"/>
        <v/>
      </c>
      <c r="AA30" s="160" t="str">
        <f t="shared" si="8"/>
        <v/>
      </c>
      <c r="AB30" s="160" t="str">
        <f t="shared" si="8"/>
        <v/>
      </c>
      <c r="AC30" s="160" t="str">
        <f t="shared" si="8"/>
        <v/>
      </c>
      <c r="AD30" s="5"/>
      <c r="AE30" s="5"/>
      <c r="AG30" s="4"/>
      <c r="AH30" s="4"/>
    </row>
    <row r="31" spans="1:34" ht="20" customHeight="1">
      <c r="A31" s="148"/>
      <c r="B31" s="294"/>
      <c r="C31" s="295" t="str">
        <f>IF(AND(A31&lt;&gt;"",COUNTA(I31:M31)&gt;=1),MAX($C$29:C30)+1,"")</f>
        <v/>
      </c>
      <c r="D31" s="151" t="str">
        <f>IFERROR(VLOOKUP($A31,[1]選手データ!$I$20:$N$44,2,FALSE),"")</f>
        <v/>
      </c>
      <c r="E31" s="151" t="str">
        <f>IFERROR(VLOOKUP($A31,[1]選手データ!$I$20:$N$44,3,FALSE),"")</f>
        <v/>
      </c>
      <c r="F31" s="152" t="str">
        <f>IFERROR(VLOOKUP($A31,[1]選手データ!$I$20:$N$44,4,FALSE),"")</f>
        <v/>
      </c>
      <c r="G31" s="151" t="str">
        <f>IFERROR(VLOOKUP($A31,[1]選手データ!$I$20:$N$44,5,FALSE),"")</f>
        <v/>
      </c>
      <c r="H31" s="161" t="str">
        <f>IFERROR(VLOOKUP($A31,[1]選手データ!$I$20:$N$44,6,FALSE),"")</f>
        <v/>
      </c>
      <c r="I31" s="162"/>
      <c r="J31" s="154"/>
      <c r="K31" s="154"/>
      <c r="L31" s="155"/>
      <c r="M31" s="156"/>
      <c r="N31" s="296"/>
      <c r="O31" s="158">
        <f t="shared" si="9"/>
        <v>0</v>
      </c>
      <c r="P31" s="297"/>
      <c r="Q31" s="54" t="str">
        <f t="shared" si="5"/>
        <v/>
      </c>
      <c r="R31" s="54" t="str">
        <f t="shared" si="6"/>
        <v/>
      </c>
      <c r="S31" s="54" t="str">
        <f t="shared" si="7"/>
        <v/>
      </c>
      <c r="T31" s="159" t="str">
        <f t="shared" si="8"/>
        <v/>
      </c>
      <c r="U31" s="159" t="str">
        <f t="shared" si="8"/>
        <v/>
      </c>
      <c r="V31" s="160" t="str">
        <f t="shared" si="8"/>
        <v/>
      </c>
      <c r="W31" s="159" t="str">
        <f t="shared" si="8"/>
        <v/>
      </c>
      <c r="X31" s="159" t="str">
        <f t="shared" si="8"/>
        <v/>
      </c>
      <c r="Y31" s="160" t="str">
        <f t="shared" si="8"/>
        <v/>
      </c>
      <c r="Z31" s="160" t="str">
        <f t="shared" si="8"/>
        <v/>
      </c>
      <c r="AA31" s="160" t="str">
        <f t="shared" si="8"/>
        <v/>
      </c>
      <c r="AB31" s="160" t="str">
        <f t="shared" si="8"/>
        <v/>
      </c>
      <c r="AC31" s="160" t="str">
        <f t="shared" si="8"/>
        <v/>
      </c>
      <c r="AD31" s="5"/>
      <c r="AE31" s="5"/>
      <c r="AG31" s="4"/>
      <c r="AH31" s="4"/>
    </row>
    <row r="32" spans="1:34" ht="20" customHeight="1">
      <c r="A32" s="148"/>
      <c r="B32" s="294"/>
      <c r="C32" s="295" t="str">
        <f>IF(AND(A32&lt;&gt;"",COUNTA(I32:M32)&gt;=1),MAX($C$29:C31)+1,"")</f>
        <v/>
      </c>
      <c r="D32" s="151" t="str">
        <f>IFERROR(VLOOKUP($A32,[1]選手データ!$I$20:$N$44,2,FALSE),"")</f>
        <v/>
      </c>
      <c r="E32" s="151" t="str">
        <f>IFERROR(VLOOKUP($A32,[1]選手データ!$I$20:$N$44,3,FALSE),"")</f>
        <v/>
      </c>
      <c r="F32" s="152" t="str">
        <f>IFERROR(VLOOKUP($A32,[1]選手データ!$I$20:$N$44,4,FALSE),"")</f>
        <v/>
      </c>
      <c r="G32" s="151" t="str">
        <f>IFERROR(VLOOKUP($A32,[1]選手データ!$I$20:$N$44,5,FALSE),"")</f>
        <v/>
      </c>
      <c r="H32" s="161" t="str">
        <f>IFERROR(VLOOKUP($A32,[1]選手データ!$I$20:$N$44,6,FALSE),"")</f>
        <v/>
      </c>
      <c r="I32" s="162"/>
      <c r="J32" s="154"/>
      <c r="K32" s="154"/>
      <c r="L32" s="155"/>
      <c r="M32" s="156"/>
      <c r="N32" s="296"/>
      <c r="O32" s="158">
        <f t="shared" si="9"/>
        <v>0</v>
      </c>
      <c r="P32" s="297"/>
      <c r="Q32" s="54" t="str">
        <f t="shared" si="5"/>
        <v/>
      </c>
      <c r="R32" s="54" t="str">
        <f t="shared" si="6"/>
        <v/>
      </c>
      <c r="S32" s="54" t="str">
        <f t="shared" si="7"/>
        <v/>
      </c>
      <c r="T32" s="159" t="str">
        <f t="shared" si="8"/>
        <v/>
      </c>
      <c r="U32" s="159" t="str">
        <f t="shared" si="8"/>
        <v/>
      </c>
      <c r="V32" s="160" t="str">
        <f t="shared" si="8"/>
        <v/>
      </c>
      <c r="W32" s="159" t="str">
        <f t="shared" si="8"/>
        <v/>
      </c>
      <c r="X32" s="159" t="str">
        <f t="shared" si="8"/>
        <v/>
      </c>
      <c r="Y32" s="160" t="str">
        <f t="shared" si="8"/>
        <v/>
      </c>
      <c r="Z32" s="160" t="str">
        <f t="shared" si="8"/>
        <v/>
      </c>
      <c r="AA32" s="160" t="str">
        <f t="shared" si="8"/>
        <v/>
      </c>
      <c r="AB32" s="160" t="str">
        <f t="shared" si="8"/>
        <v/>
      </c>
      <c r="AC32" s="160" t="str">
        <f t="shared" si="8"/>
        <v/>
      </c>
      <c r="AD32" s="5"/>
      <c r="AE32" s="5"/>
      <c r="AG32" s="4"/>
      <c r="AH32" s="4"/>
    </row>
    <row r="33" spans="1:34" ht="20" customHeight="1">
      <c r="A33" s="148"/>
      <c r="B33" s="294"/>
      <c r="C33" s="295" t="str">
        <f>IF(AND(A33&lt;&gt;"",COUNTA(I33:M33)&gt;=1),MAX($C$29:C32)+1,"")</f>
        <v/>
      </c>
      <c r="D33" s="151" t="str">
        <f>IFERROR(VLOOKUP($A33,[1]選手データ!$I$20:$N$44,2,FALSE),"")</f>
        <v/>
      </c>
      <c r="E33" s="151" t="str">
        <f>IFERROR(VLOOKUP($A33,[1]選手データ!$I$20:$N$44,3,FALSE),"")</f>
        <v/>
      </c>
      <c r="F33" s="152" t="str">
        <f>IFERROR(VLOOKUP($A33,[1]選手データ!$I$20:$N$44,4,FALSE),"")</f>
        <v/>
      </c>
      <c r="G33" s="151" t="str">
        <f>IFERROR(VLOOKUP($A33,[1]選手データ!$I$20:$N$44,5,FALSE),"")</f>
        <v/>
      </c>
      <c r="H33" s="161" t="str">
        <f>IFERROR(VLOOKUP($A33,[1]選手データ!$I$20:$N$44,6,FALSE),"")</f>
        <v/>
      </c>
      <c r="I33" s="162"/>
      <c r="J33" s="154"/>
      <c r="K33" s="154"/>
      <c r="L33" s="155"/>
      <c r="M33" s="156"/>
      <c r="N33" s="296"/>
      <c r="O33" s="158">
        <f t="shared" si="9"/>
        <v>0</v>
      </c>
      <c r="P33" s="297"/>
      <c r="Q33" s="54" t="str">
        <f t="shared" si="5"/>
        <v/>
      </c>
      <c r="R33" s="54" t="str">
        <f t="shared" si="6"/>
        <v/>
      </c>
      <c r="S33" s="54" t="str">
        <f t="shared" si="7"/>
        <v/>
      </c>
      <c r="T33" s="159" t="str">
        <f t="shared" si="8"/>
        <v/>
      </c>
      <c r="U33" s="159" t="str">
        <f t="shared" si="8"/>
        <v/>
      </c>
      <c r="V33" s="160" t="str">
        <f t="shared" si="8"/>
        <v/>
      </c>
      <c r="W33" s="159" t="str">
        <f t="shared" si="8"/>
        <v/>
      </c>
      <c r="X33" s="159" t="str">
        <f t="shared" si="8"/>
        <v/>
      </c>
      <c r="Y33" s="160" t="str">
        <f t="shared" si="8"/>
        <v/>
      </c>
      <c r="Z33" s="160" t="str">
        <f t="shared" si="8"/>
        <v/>
      </c>
      <c r="AA33" s="160" t="str">
        <f t="shared" si="8"/>
        <v/>
      </c>
      <c r="AB33" s="160" t="str">
        <f t="shared" si="8"/>
        <v/>
      </c>
      <c r="AC33" s="160" t="str">
        <f t="shared" si="8"/>
        <v/>
      </c>
      <c r="AD33" s="5"/>
      <c r="AE33" s="5"/>
      <c r="AG33" s="4"/>
      <c r="AH33" s="4"/>
    </row>
    <row r="34" spans="1:34" ht="20" customHeight="1">
      <c r="A34" s="148"/>
      <c r="B34" s="294"/>
      <c r="C34" s="295" t="str">
        <f>IF(AND(A34&lt;&gt;"",COUNTA(I34:M34)&gt;=1),MAX($C$29:C33)+1,"")</f>
        <v/>
      </c>
      <c r="D34" s="151" t="str">
        <f>IFERROR(VLOOKUP($A34,[1]選手データ!$I$20:$N$44,2,FALSE),"")</f>
        <v/>
      </c>
      <c r="E34" s="151" t="str">
        <f>IFERROR(VLOOKUP($A34,[1]選手データ!$I$20:$N$44,3,FALSE),"")</f>
        <v/>
      </c>
      <c r="F34" s="152" t="str">
        <f>IFERROR(VLOOKUP($A34,[1]選手データ!$I$20:$N$44,4,FALSE),"")</f>
        <v/>
      </c>
      <c r="G34" s="151" t="str">
        <f>IFERROR(VLOOKUP($A34,[1]選手データ!$I$20:$N$44,5,FALSE),"")</f>
        <v/>
      </c>
      <c r="H34" s="161" t="str">
        <f>IFERROR(VLOOKUP($A34,[1]選手データ!$I$20:$N$44,6,FALSE),"")</f>
        <v/>
      </c>
      <c r="I34" s="162"/>
      <c r="J34" s="154"/>
      <c r="K34" s="154"/>
      <c r="L34" s="155"/>
      <c r="M34" s="156"/>
      <c r="N34" s="296"/>
      <c r="O34" s="158">
        <f t="shared" si="9"/>
        <v>0</v>
      </c>
      <c r="P34" s="297"/>
      <c r="Q34" s="54" t="str">
        <f t="shared" si="5"/>
        <v/>
      </c>
      <c r="R34" s="54" t="str">
        <f t="shared" si="6"/>
        <v/>
      </c>
      <c r="S34" s="54" t="str">
        <f t="shared" si="7"/>
        <v/>
      </c>
      <c r="T34" s="159" t="str">
        <f t="shared" si="8"/>
        <v/>
      </c>
      <c r="U34" s="159" t="str">
        <f t="shared" si="8"/>
        <v/>
      </c>
      <c r="V34" s="160" t="str">
        <f t="shared" si="8"/>
        <v/>
      </c>
      <c r="W34" s="159" t="str">
        <f t="shared" si="8"/>
        <v/>
      </c>
      <c r="X34" s="159" t="str">
        <f t="shared" si="8"/>
        <v/>
      </c>
      <c r="Y34" s="160" t="str">
        <f t="shared" si="8"/>
        <v/>
      </c>
      <c r="Z34" s="160" t="str">
        <f t="shared" si="8"/>
        <v/>
      </c>
      <c r="AA34" s="160" t="str">
        <f t="shared" si="8"/>
        <v/>
      </c>
      <c r="AB34" s="160" t="str">
        <f t="shared" si="8"/>
        <v/>
      </c>
      <c r="AC34" s="160" t="str">
        <f t="shared" si="8"/>
        <v/>
      </c>
      <c r="AD34" s="5"/>
      <c r="AE34" s="5"/>
      <c r="AG34" s="4"/>
      <c r="AH34" s="4"/>
    </row>
    <row r="35" spans="1:34" ht="20" customHeight="1">
      <c r="A35" s="148"/>
      <c r="B35" s="294"/>
      <c r="C35" s="295" t="str">
        <f>IF(AND(A35&lt;&gt;"",COUNTA(I35:M35)&gt;=1),MAX($C$29:C34)+1,"")</f>
        <v/>
      </c>
      <c r="D35" s="151" t="str">
        <f>IFERROR(VLOOKUP($A35,[1]選手データ!$I$20:$N$44,2,FALSE),"")</f>
        <v/>
      </c>
      <c r="E35" s="151" t="str">
        <f>IFERROR(VLOOKUP($A35,[1]選手データ!$I$20:$N$44,3,FALSE),"")</f>
        <v/>
      </c>
      <c r="F35" s="152" t="str">
        <f>IFERROR(VLOOKUP($A35,[1]選手データ!$I$20:$N$44,4,FALSE),"")</f>
        <v/>
      </c>
      <c r="G35" s="151" t="str">
        <f>IFERROR(VLOOKUP($A35,[1]選手データ!$I$20:$N$44,5,FALSE),"")</f>
        <v/>
      </c>
      <c r="H35" s="161" t="str">
        <f>IFERROR(VLOOKUP($A35,[1]選手データ!$I$20:$N$44,6,FALSE),"")</f>
        <v/>
      </c>
      <c r="I35" s="162"/>
      <c r="J35" s="154"/>
      <c r="K35" s="154"/>
      <c r="L35" s="155"/>
      <c r="M35" s="156"/>
      <c r="N35" s="296"/>
      <c r="O35" s="158">
        <f t="shared" si="9"/>
        <v>0</v>
      </c>
      <c r="P35" s="297"/>
      <c r="Q35" s="54" t="str">
        <f t="shared" si="5"/>
        <v/>
      </c>
      <c r="R35" s="54" t="str">
        <f t="shared" si="6"/>
        <v/>
      </c>
      <c r="S35" s="54" t="str">
        <f t="shared" si="7"/>
        <v/>
      </c>
      <c r="T35" s="159" t="str">
        <f t="shared" si="8"/>
        <v/>
      </c>
      <c r="U35" s="159" t="str">
        <f t="shared" si="8"/>
        <v/>
      </c>
      <c r="V35" s="160" t="str">
        <f t="shared" si="8"/>
        <v/>
      </c>
      <c r="W35" s="159" t="str">
        <f t="shared" si="8"/>
        <v/>
      </c>
      <c r="X35" s="159" t="str">
        <f t="shared" si="8"/>
        <v/>
      </c>
      <c r="Y35" s="160" t="str">
        <f t="shared" si="8"/>
        <v/>
      </c>
      <c r="Z35" s="160" t="str">
        <f t="shared" si="8"/>
        <v/>
      </c>
      <c r="AA35" s="160" t="str">
        <f t="shared" si="8"/>
        <v/>
      </c>
      <c r="AB35" s="160" t="str">
        <f t="shared" si="8"/>
        <v/>
      </c>
      <c r="AC35" s="160" t="str">
        <f t="shared" si="8"/>
        <v/>
      </c>
      <c r="AD35" s="5"/>
      <c r="AE35" s="5"/>
      <c r="AG35" s="4"/>
      <c r="AH35" s="4"/>
    </row>
    <row r="36" spans="1:34" ht="20" customHeight="1">
      <c r="A36" s="148"/>
      <c r="B36" s="294"/>
      <c r="C36" s="295" t="str">
        <f>IF(AND(A36&lt;&gt;"",COUNTA(I36:M36)&gt;=1),MAX($C$29:C35)+1,"")</f>
        <v/>
      </c>
      <c r="D36" s="151" t="str">
        <f>IFERROR(VLOOKUP($A36,[1]選手データ!$I$20:$N$44,2,FALSE),"")</f>
        <v/>
      </c>
      <c r="E36" s="151" t="str">
        <f>IFERROR(VLOOKUP($A36,[1]選手データ!$I$20:$N$44,3,FALSE),"")</f>
        <v/>
      </c>
      <c r="F36" s="152" t="str">
        <f>IFERROR(VLOOKUP($A36,[1]選手データ!$I$20:$N$44,4,FALSE),"")</f>
        <v/>
      </c>
      <c r="G36" s="151" t="str">
        <f>IFERROR(VLOOKUP($A36,[1]選手データ!$I$20:$N$44,5,FALSE),"")</f>
        <v/>
      </c>
      <c r="H36" s="161" t="str">
        <f>IFERROR(VLOOKUP($A36,[1]選手データ!$I$20:$N$44,6,FALSE),"")</f>
        <v/>
      </c>
      <c r="I36" s="162"/>
      <c r="J36" s="154"/>
      <c r="K36" s="154"/>
      <c r="L36" s="155"/>
      <c r="M36" s="156"/>
      <c r="N36" s="296"/>
      <c r="O36" s="158">
        <f t="shared" si="9"/>
        <v>0</v>
      </c>
      <c r="P36" s="297"/>
      <c r="Q36" s="54" t="str">
        <f t="shared" si="5"/>
        <v/>
      </c>
      <c r="R36" s="54" t="str">
        <f t="shared" si="6"/>
        <v/>
      </c>
      <c r="S36" s="54" t="str">
        <f t="shared" si="7"/>
        <v/>
      </c>
      <c r="T36" s="159" t="str">
        <f t="shared" si="8"/>
        <v/>
      </c>
      <c r="U36" s="159" t="str">
        <f t="shared" si="8"/>
        <v/>
      </c>
      <c r="V36" s="160" t="str">
        <f t="shared" si="8"/>
        <v/>
      </c>
      <c r="W36" s="159" t="str">
        <f t="shared" si="8"/>
        <v/>
      </c>
      <c r="X36" s="159" t="str">
        <f t="shared" si="8"/>
        <v/>
      </c>
      <c r="Y36" s="160" t="str">
        <f t="shared" si="8"/>
        <v/>
      </c>
      <c r="Z36" s="160" t="str">
        <f t="shared" si="8"/>
        <v/>
      </c>
      <c r="AA36" s="160" t="str">
        <f t="shared" si="8"/>
        <v/>
      </c>
      <c r="AB36" s="160" t="str">
        <f t="shared" si="8"/>
        <v/>
      </c>
      <c r="AC36" s="160" t="str">
        <f t="shared" si="8"/>
        <v/>
      </c>
      <c r="AD36" s="5"/>
      <c r="AE36" s="5"/>
      <c r="AG36" s="4"/>
      <c r="AH36" s="4"/>
    </row>
    <row r="37" spans="1:34" ht="20" customHeight="1">
      <c r="A37" s="148"/>
      <c r="B37" s="294"/>
      <c r="C37" s="295" t="str">
        <f>IF(AND(A37&lt;&gt;"",COUNTA(I37:M37)&gt;=1),MAX($C$29:C36)+1,"")</f>
        <v/>
      </c>
      <c r="D37" s="151" t="str">
        <f>IFERROR(VLOOKUP($A37,[1]選手データ!$I$20:$N$44,2,FALSE),"")</f>
        <v/>
      </c>
      <c r="E37" s="151" t="str">
        <f>IFERROR(VLOOKUP($A37,[1]選手データ!$I$20:$N$44,3,FALSE),"")</f>
        <v/>
      </c>
      <c r="F37" s="152" t="str">
        <f>IFERROR(VLOOKUP($A37,[1]選手データ!$I$20:$N$44,4,FALSE),"")</f>
        <v/>
      </c>
      <c r="G37" s="151" t="str">
        <f>IFERROR(VLOOKUP($A37,[1]選手データ!$I$20:$N$44,5,FALSE),"")</f>
        <v/>
      </c>
      <c r="H37" s="161" t="str">
        <f>IFERROR(VLOOKUP($A37,[1]選手データ!$I$20:$N$44,6,FALSE),"")</f>
        <v/>
      </c>
      <c r="I37" s="162"/>
      <c r="J37" s="154"/>
      <c r="K37" s="154"/>
      <c r="L37" s="155"/>
      <c r="M37" s="156"/>
      <c r="N37" s="296"/>
      <c r="O37" s="158">
        <f t="shared" si="9"/>
        <v>0</v>
      </c>
      <c r="P37" s="297"/>
      <c r="Q37" s="54" t="str">
        <f t="shared" si="5"/>
        <v/>
      </c>
      <c r="R37" s="54" t="str">
        <f t="shared" si="6"/>
        <v/>
      </c>
      <c r="S37" s="54" t="str">
        <f t="shared" si="7"/>
        <v/>
      </c>
      <c r="T37" s="159" t="str">
        <f t="shared" si="8"/>
        <v/>
      </c>
      <c r="U37" s="159" t="str">
        <f t="shared" si="8"/>
        <v/>
      </c>
      <c r="V37" s="160" t="str">
        <f t="shared" si="8"/>
        <v/>
      </c>
      <c r="W37" s="159" t="str">
        <f t="shared" si="8"/>
        <v/>
      </c>
      <c r="X37" s="159" t="str">
        <f t="shared" si="8"/>
        <v/>
      </c>
      <c r="Y37" s="160" t="str">
        <f t="shared" si="8"/>
        <v/>
      </c>
      <c r="Z37" s="160" t="str">
        <f t="shared" si="8"/>
        <v/>
      </c>
      <c r="AA37" s="160" t="str">
        <f t="shared" si="8"/>
        <v/>
      </c>
      <c r="AB37" s="160" t="str">
        <f t="shared" si="8"/>
        <v/>
      </c>
      <c r="AC37" s="160" t="str">
        <f t="shared" si="8"/>
        <v/>
      </c>
      <c r="AD37" s="5"/>
      <c r="AE37" s="5"/>
      <c r="AG37" s="4"/>
      <c r="AH37" s="4"/>
    </row>
    <row r="38" spans="1:34" ht="20" customHeight="1">
      <c r="A38" s="148"/>
      <c r="B38" s="294"/>
      <c r="C38" s="295" t="str">
        <f>IF(AND(A38&lt;&gt;"",COUNTA(I38:M38)&gt;=1),MAX($C$29:C37)+1,"")</f>
        <v/>
      </c>
      <c r="D38" s="151" t="str">
        <f>IFERROR(VLOOKUP($A38,[1]選手データ!$I$20:$N$44,2,FALSE),"")</f>
        <v/>
      </c>
      <c r="E38" s="151" t="str">
        <f>IFERROR(VLOOKUP($A38,[1]選手データ!$I$20:$N$44,3,FALSE),"")</f>
        <v/>
      </c>
      <c r="F38" s="152" t="str">
        <f>IFERROR(VLOOKUP($A38,[1]選手データ!$I$20:$N$44,4,FALSE),"")</f>
        <v/>
      </c>
      <c r="G38" s="151" t="str">
        <f>IFERROR(VLOOKUP($A38,[1]選手データ!$I$20:$N$44,5,FALSE),"")</f>
        <v/>
      </c>
      <c r="H38" s="161" t="str">
        <f>IFERROR(VLOOKUP($A38,[1]選手データ!$I$20:$N$44,6,FALSE),"")</f>
        <v/>
      </c>
      <c r="I38" s="162"/>
      <c r="J38" s="154"/>
      <c r="K38" s="154"/>
      <c r="L38" s="163"/>
      <c r="M38" s="164"/>
      <c r="N38" s="298"/>
      <c r="O38" s="166">
        <f t="shared" si="9"/>
        <v>0</v>
      </c>
      <c r="P38" s="299"/>
      <c r="Q38" s="54" t="str">
        <f t="shared" si="5"/>
        <v/>
      </c>
      <c r="R38" s="54" t="str">
        <f t="shared" si="6"/>
        <v/>
      </c>
      <c r="S38" s="54" t="str">
        <f t="shared" si="7"/>
        <v/>
      </c>
      <c r="T38" s="159" t="str">
        <f t="shared" si="8"/>
        <v/>
      </c>
      <c r="U38" s="159" t="str">
        <f t="shared" si="8"/>
        <v/>
      </c>
      <c r="V38" s="160" t="str">
        <f t="shared" si="8"/>
        <v/>
      </c>
      <c r="W38" s="159" t="str">
        <f t="shared" si="8"/>
        <v/>
      </c>
      <c r="X38" s="159" t="str">
        <f t="shared" si="8"/>
        <v/>
      </c>
      <c r="Y38" s="160" t="str">
        <f t="shared" si="8"/>
        <v/>
      </c>
      <c r="Z38" s="160" t="str">
        <f t="shared" si="8"/>
        <v/>
      </c>
      <c r="AA38" s="160" t="str">
        <f t="shared" si="8"/>
        <v/>
      </c>
      <c r="AB38" s="160" t="str">
        <f t="shared" si="8"/>
        <v/>
      </c>
      <c r="AC38" s="160" t="str">
        <f t="shared" si="8"/>
        <v/>
      </c>
      <c r="AD38" s="5"/>
      <c r="AE38" s="5"/>
      <c r="AG38" s="4"/>
      <c r="AH38" s="4"/>
    </row>
    <row r="39" spans="1:34" ht="20" customHeight="1">
      <c r="A39" s="148"/>
      <c r="B39" s="294"/>
      <c r="C39" s="295" t="str">
        <f>IF(AND(A39&lt;&gt;"",COUNTA(I39:M39)&gt;=1),MAX($C$29:C38)+1,"")</f>
        <v/>
      </c>
      <c r="D39" s="151" t="str">
        <f>IFERROR(VLOOKUP($A39,[1]選手データ!$I$20:$N$44,2,FALSE),"")</f>
        <v/>
      </c>
      <c r="E39" s="151" t="str">
        <f>IFERROR(VLOOKUP($A39,[1]選手データ!$I$20:$N$44,3,FALSE),"")</f>
        <v/>
      </c>
      <c r="F39" s="152" t="str">
        <f>IFERROR(VLOOKUP($A39,[1]選手データ!$I$20:$N$44,4,FALSE),"")</f>
        <v/>
      </c>
      <c r="G39" s="151" t="str">
        <f>IFERROR(VLOOKUP($A39,[1]選手データ!$I$20:$N$44,5,FALSE),"")</f>
        <v/>
      </c>
      <c r="H39" s="161" t="str">
        <f>IFERROR(VLOOKUP($A39,[1]選手データ!$I$20:$N$44,6,FALSE),"")</f>
        <v/>
      </c>
      <c r="I39" s="162"/>
      <c r="J39" s="154"/>
      <c r="K39" s="154"/>
      <c r="L39" s="163"/>
      <c r="M39" s="164"/>
      <c r="N39" s="298"/>
      <c r="O39" s="166">
        <f t="shared" si="9"/>
        <v>0</v>
      </c>
      <c r="P39" s="299"/>
      <c r="Q39" s="54" t="str">
        <f t="shared" si="5"/>
        <v/>
      </c>
      <c r="R39" s="54" t="str">
        <f t="shared" si="6"/>
        <v/>
      </c>
      <c r="S39" s="54" t="str">
        <f t="shared" si="7"/>
        <v/>
      </c>
      <c r="T39" s="159" t="str">
        <f t="shared" si="8"/>
        <v/>
      </c>
      <c r="U39" s="159" t="str">
        <f t="shared" si="8"/>
        <v/>
      </c>
      <c r="V39" s="160" t="str">
        <f t="shared" si="8"/>
        <v/>
      </c>
      <c r="W39" s="159" t="str">
        <f t="shared" si="8"/>
        <v/>
      </c>
      <c r="X39" s="159" t="str">
        <f t="shared" si="8"/>
        <v/>
      </c>
      <c r="Y39" s="160" t="str">
        <f t="shared" si="8"/>
        <v/>
      </c>
      <c r="Z39" s="160" t="str">
        <f t="shared" si="8"/>
        <v/>
      </c>
      <c r="AA39" s="160" t="str">
        <f t="shared" si="8"/>
        <v/>
      </c>
      <c r="AB39" s="160" t="str">
        <f t="shared" si="8"/>
        <v/>
      </c>
      <c r="AC39" s="160" t="str">
        <f t="shared" si="8"/>
        <v/>
      </c>
      <c r="AD39" s="5"/>
      <c r="AE39" s="5"/>
      <c r="AG39" s="4"/>
      <c r="AH39" s="4"/>
    </row>
    <row r="40" spans="1:34" ht="20" customHeight="1">
      <c r="A40" s="148"/>
      <c r="B40" s="294"/>
      <c r="C40" s="295" t="str">
        <f>IF(AND(A40&lt;&gt;"",COUNTA(I40:M40)&gt;=1),MAX($C$29:C39)+1,"")</f>
        <v/>
      </c>
      <c r="D40" s="151" t="str">
        <f>IFERROR(VLOOKUP($A40,[1]選手データ!$I$20:$N$44,2,FALSE),"")</f>
        <v/>
      </c>
      <c r="E40" s="151" t="str">
        <f>IFERROR(VLOOKUP($A40,[1]選手データ!$I$20:$N$44,3,FALSE),"")</f>
        <v/>
      </c>
      <c r="F40" s="152" t="str">
        <f>IFERROR(VLOOKUP($A40,[1]選手データ!$I$20:$N$44,4,FALSE),"")</f>
        <v/>
      </c>
      <c r="G40" s="151" t="str">
        <f>IFERROR(VLOOKUP($A40,[1]選手データ!$I$20:$N$44,5,FALSE),"")</f>
        <v/>
      </c>
      <c r="H40" s="161" t="str">
        <f>IFERROR(VLOOKUP($A40,[1]選手データ!$I$20:$N$44,6,FALSE),"")</f>
        <v/>
      </c>
      <c r="I40" s="162"/>
      <c r="J40" s="154"/>
      <c r="K40" s="154"/>
      <c r="L40" s="155"/>
      <c r="M40" s="156"/>
      <c r="N40" s="296"/>
      <c r="O40" s="158">
        <f t="shared" si="9"/>
        <v>0</v>
      </c>
      <c r="P40" s="297"/>
      <c r="Q40" s="54" t="str">
        <f t="shared" si="5"/>
        <v/>
      </c>
      <c r="R40" s="54" t="str">
        <f t="shared" si="6"/>
        <v/>
      </c>
      <c r="S40" s="54" t="str">
        <f t="shared" si="7"/>
        <v/>
      </c>
      <c r="T40" s="159" t="str">
        <f t="shared" si="8"/>
        <v/>
      </c>
      <c r="U40" s="159" t="str">
        <f t="shared" si="8"/>
        <v/>
      </c>
      <c r="V40" s="160" t="str">
        <f t="shared" si="8"/>
        <v/>
      </c>
      <c r="W40" s="159" t="str">
        <f t="shared" si="8"/>
        <v/>
      </c>
      <c r="X40" s="159" t="str">
        <f t="shared" si="8"/>
        <v/>
      </c>
      <c r="Y40" s="160" t="str">
        <f t="shared" si="8"/>
        <v/>
      </c>
      <c r="Z40" s="160" t="str">
        <f t="shared" si="8"/>
        <v/>
      </c>
      <c r="AA40" s="160" t="str">
        <f t="shared" si="8"/>
        <v/>
      </c>
      <c r="AB40" s="160" t="str">
        <f t="shared" si="8"/>
        <v/>
      </c>
      <c r="AC40" s="160" t="str">
        <f t="shared" si="8"/>
        <v/>
      </c>
      <c r="AD40" s="5"/>
      <c r="AE40" s="5"/>
      <c r="AG40" s="4"/>
      <c r="AH40" s="4"/>
    </row>
    <row r="41" spans="1:34" ht="20" customHeight="1">
      <c r="A41" s="148"/>
      <c r="B41" s="294"/>
      <c r="C41" s="295" t="str">
        <f>IF(AND(A41&lt;&gt;"",COUNTA(I41:M41)&gt;=1),MAX($C$29:C40)+1,"")</f>
        <v/>
      </c>
      <c r="D41" s="151" t="str">
        <f>IFERROR(VLOOKUP($A41,[1]選手データ!$I$20:$N$44,2,FALSE),"")</f>
        <v/>
      </c>
      <c r="E41" s="151" t="str">
        <f>IFERROR(VLOOKUP($A41,[1]選手データ!$I$20:$N$44,3,FALSE),"")</f>
        <v/>
      </c>
      <c r="F41" s="152" t="str">
        <f>IFERROR(VLOOKUP($A41,[1]選手データ!$I$20:$N$44,4,FALSE),"")</f>
        <v/>
      </c>
      <c r="G41" s="151" t="str">
        <f>IFERROR(VLOOKUP($A41,[1]選手データ!$I$20:$N$44,5,FALSE),"")</f>
        <v/>
      </c>
      <c r="H41" s="161" t="str">
        <f>IFERROR(VLOOKUP($A41,[1]選手データ!$I$20:$N$44,6,FALSE),"")</f>
        <v/>
      </c>
      <c r="I41" s="162"/>
      <c r="J41" s="154"/>
      <c r="K41" s="154"/>
      <c r="L41" s="155"/>
      <c r="M41" s="156"/>
      <c r="N41" s="296"/>
      <c r="O41" s="158">
        <f t="shared" si="9"/>
        <v>0</v>
      </c>
      <c r="P41" s="297"/>
      <c r="Q41" s="54" t="str">
        <f t="shared" si="5"/>
        <v/>
      </c>
      <c r="R41" s="54" t="str">
        <f t="shared" si="6"/>
        <v/>
      </c>
      <c r="S41" s="54" t="str">
        <f t="shared" si="7"/>
        <v/>
      </c>
      <c r="T41" s="159" t="str">
        <f t="shared" si="8"/>
        <v/>
      </c>
      <c r="U41" s="159" t="str">
        <f t="shared" si="8"/>
        <v/>
      </c>
      <c r="V41" s="160" t="str">
        <f t="shared" si="8"/>
        <v/>
      </c>
      <c r="W41" s="159" t="str">
        <f t="shared" si="8"/>
        <v/>
      </c>
      <c r="X41" s="159" t="str">
        <f t="shared" si="8"/>
        <v/>
      </c>
      <c r="Y41" s="160" t="str">
        <f t="shared" si="8"/>
        <v/>
      </c>
      <c r="Z41" s="160" t="str">
        <f t="shared" si="8"/>
        <v/>
      </c>
      <c r="AA41" s="160" t="str">
        <f t="shared" si="8"/>
        <v/>
      </c>
      <c r="AB41" s="160" t="str">
        <f t="shared" si="8"/>
        <v/>
      </c>
      <c r="AC41" s="160" t="str">
        <f t="shared" si="8"/>
        <v/>
      </c>
      <c r="AD41" s="5"/>
      <c r="AE41" s="5"/>
      <c r="AG41" s="4"/>
      <c r="AH41" s="4"/>
    </row>
    <row r="42" spans="1:34" ht="20" customHeight="1">
      <c r="A42" s="148"/>
      <c r="B42" s="294"/>
      <c r="C42" s="295" t="str">
        <f>IF(AND(A42&lt;&gt;"",COUNTA(I42:M42)&gt;=1),MAX($C$29:C41)+1,"")</f>
        <v/>
      </c>
      <c r="D42" s="151" t="str">
        <f>IFERROR(VLOOKUP($A42,[1]選手データ!$I$20:$N$44,2,FALSE),"")</f>
        <v/>
      </c>
      <c r="E42" s="151" t="str">
        <f>IFERROR(VLOOKUP($A42,[1]選手データ!$I$20:$N$44,3,FALSE),"")</f>
        <v/>
      </c>
      <c r="F42" s="152" t="str">
        <f>IFERROR(VLOOKUP($A42,[1]選手データ!$I$20:$N$44,4,FALSE),"")</f>
        <v/>
      </c>
      <c r="G42" s="151" t="str">
        <f>IFERROR(VLOOKUP($A42,[1]選手データ!$I$20:$N$44,5,FALSE),"")</f>
        <v/>
      </c>
      <c r="H42" s="161" t="str">
        <f>IFERROR(VLOOKUP($A42,[1]選手データ!$I$20:$N$44,6,FALSE),"")</f>
        <v/>
      </c>
      <c r="I42" s="162"/>
      <c r="J42" s="154"/>
      <c r="K42" s="154"/>
      <c r="L42" s="155"/>
      <c r="M42" s="156"/>
      <c r="N42" s="296"/>
      <c r="O42" s="158">
        <f t="shared" si="9"/>
        <v>0</v>
      </c>
      <c r="P42" s="297"/>
      <c r="Q42" s="54" t="str">
        <f t="shared" si="5"/>
        <v/>
      </c>
      <c r="R42" s="54" t="str">
        <f t="shared" si="6"/>
        <v/>
      </c>
      <c r="S42" s="54" t="str">
        <f t="shared" si="7"/>
        <v/>
      </c>
      <c r="T42" s="159" t="str">
        <f t="shared" si="8"/>
        <v/>
      </c>
      <c r="U42" s="159" t="str">
        <f t="shared" si="8"/>
        <v/>
      </c>
      <c r="V42" s="160" t="str">
        <f t="shared" si="8"/>
        <v/>
      </c>
      <c r="W42" s="159" t="str">
        <f t="shared" si="8"/>
        <v/>
      </c>
      <c r="X42" s="159" t="str">
        <f t="shared" si="8"/>
        <v/>
      </c>
      <c r="Y42" s="160" t="str">
        <f t="shared" si="8"/>
        <v/>
      </c>
      <c r="Z42" s="160" t="str">
        <f t="shared" si="8"/>
        <v/>
      </c>
      <c r="AA42" s="160" t="str">
        <f t="shared" si="8"/>
        <v/>
      </c>
      <c r="AB42" s="160" t="str">
        <f t="shared" si="8"/>
        <v/>
      </c>
      <c r="AC42" s="160" t="str">
        <f t="shared" si="8"/>
        <v/>
      </c>
      <c r="AD42" s="5"/>
      <c r="AE42" s="5"/>
      <c r="AG42" s="4"/>
      <c r="AH42" s="4"/>
    </row>
    <row r="43" spans="1:34" ht="20" customHeight="1">
      <c r="A43" s="148"/>
      <c r="B43" s="294"/>
      <c r="C43" s="295" t="str">
        <f>IF(AND(A43&lt;&gt;"",COUNTA(I43:M43)&gt;=1),MAX($C$29:C42)+1,"")</f>
        <v/>
      </c>
      <c r="D43" s="151" t="str">
        <f>IFERROR(VLOOKUP($A43,[1]選手データ!$I$20:$N$44,2,FALSE),"")</f>
        <v/>
      </c>
      <c r="E43" s="151" t="str">
        <f>IFERROR(VLOOKUP($A43,[1]選手データ!$I$20:$N$44,3,FALSE),"")</f>
        <v/>
      </c>
      <c r="F43" s="152" t="str">
        <f>IFERROR(VLOOKUP($A43,[1]選手データ!$I$20:$N$44,4,FALSE),"")</f>
        <v/>
      </c>
      <c r="G43" s="151" t="str">
        <f>IFERROR(VLOOKUP($A43,[1]選手データ!$I$20:$N$44,5,FALSE),"")</f>
        <v/>
      </c>
      <c r="H43" s="161" t="str">
        <f>IFERROR(VLOOKUP($A43,[1]選手データ!$I$20:$N$44,6,FALSE),"")</f>
        <v/>
      </c>
      <c r="I43" s="162"/>
      <c r="J43" s="154"/>
      <c r="K43" s="154"/>
      <c r="L43" s="155"/>
      <c r="M43" s="156"/>
      <c r="N43" s="296"/>
      <c r="O43" s="158">
        <f t="shared" si="9"/>
        <v>0</v>
      </c>
      <c r="P43" s="297"/>
      <c r="Q43" s="54" t="str">
        <f t="shared" si="5"/>
        <v/>
      </c>
      <c r="R43" s="54" t="str">
        <f t="shared" si="6"/>
        <v/>
      </c>
      <c r="S43" s="54" t="str">
        <f t="shared" si="7"/>
        <v/>
      </c>
      <c r="T43" s="159" t="str">
        <f t="shared" si="8"/>
        <v/>
      </c>
      <c r="U43" s="159" t="str">
        <f t="shared" si="8"/>
        <v/>
      </c>
      <c r="V43" s="160" t="str">
        <f t="shared" si="8"/>
        <v/>
      </c>
      <c r="W43" s="159" t="str">
        <f t="shared" si="8"/>
        <v/>
      </c>
      <c r="X43" s="159" t="str">
        <f t="shared" si="8"/>
        <v/>
      </c>
      <c r="Y43" s="160" t="str">
        <f t="shared" si="8"/>
        <v/>
      </c>
      <c r="Z43" s="160" t="str">
        <f t="shared" si="8"/>
        <v/>
      </c>
      <c r="AA43" s="160" t="str">
        <f t="shared" si="8"/>
        <v/>
      </c>
      <c r="AB43" s="160" t="str">
        <f t="shared" si="8"/>
        <v/>
      </c>
      <c r="AC43" s="160" t="str">
        <f t="shared" si="8"/>
        <v/>
      </c>
      <c r="AD43" s="5"/>
      <c r="AE43" s="5"/>
      <c r="AG43" s="4"/>
      <c r="AH43" s="4"/>
    </row>
    <row r="44" spans="1:34" ht="20" customHeight="1">
      <c r="A44" s="148"/>
      <c r="B44" s="294"/>
      <c r="C44" s="295" t="str">
        <f>IF(AND(A44&lt;&gt;"",COUNTA(I44:M44)&gt;=1),MAX($C$29:C43)+1,"")</f>
        <v/>
      </c>
      <c r="D44" s="151" t="str">
        <f>IFERROR(VLOOKUP($A44,[1]選手データ!$I$20:$N$44,2,FALSE),"")</f>
        <v/>
      </c>
      <c r="E44" s="151" t="str">
        <f>IFERROR(VLOOKUP($A44,[1]選手データ!$I$20:$N$44,3,FALSE),"")</f>
        <v/>
      </c>
      <c r="F44" s="152" t="str">
        <f>IFERROR(VLOOKUP($A44,[1]選手データ!$I$20:$N$44,4,FALSE),"")</f>
        <v/>
      </c>
      <c r="G44" s="151" t="str">
        <f>IFERROR(VLOOKUP($A44,[1]選手データ!$I$20:$N$44,5,FALSE),"")</f>
        <v/>
      </c>
      <c r="H44" s="161" t="str">
        <f>IFERROR(VLOOKUP($A44,[1]選手データ!$I$20:$N$44,6,FALSE),"")</f>
        <v/>
      </c>
      <c r="I44" s="162"/>
      <c r="J44" s="154"/>
      <c r="K44" s="154"/>
      <c r="L44" s="155"/>
      <c r="M44" s="156"/>
      <c r="N44" s="296"/>
      <c r="O44" s="158">
        <f t="shared" si="9"/>
        <v>0</v>
      </c>
      <c r="P44" s="297"/>
      <c r="Q44" s="54" t="str">
        <f t="shared" si="5"/>
        <v/>
      </c>
      <c r="R44" s="54" t="str">
        <f t="shared" si="6"/>
        <v/>
      </c>
      <c r="S44" s="54" t="str">
        <f t="shared" si="7"/>
        <v/>
      </c>
      <c r="T44" s="159" t="str">
        <f t="shared" si="8"/>
        <v/>
      </c>
      <c r="U44" s="159" t="str">
        <f t="shared" si="8"/>
        <v/>
      </c>
      <c r="V44" s="160" t="str">
        <f t="shared" si="8"/>
        <v/>
      </c>
      <c r="W44" s="159" t="str">
        <f t="shared" si="8"/>
        <v/>
      </c>
      <c r="X44" s="159" t="str">
        <f t="shared" si="8"/>
        <v/>
      </c>
      <c r="Y44" s="160" t="str">
        <f t="shared" si="8"/>
        <v/>
      </c>
      <c r="Z44" s="160" t="str">
        <f t="shared" si="8"/>
        <v/>
      </c>
      <c r="AA44" s="160" t="str">
        <f t="shared" si="8"/>
        <v/>
      </c>
      <c r="AB44" s="160" t="str">
        <f t="shared" si="8"/>
        <v/>
      </c>
      <c r="AC44" s="160" t="str">
        <f t="shared" si="8"/>
        <v/>
      </c>
      <c r="AD44" s="5"/>
      <c r="AE44" s="5"/>
      <c r="AG44" s="4"/>
      <c r="AH44" s="4"/>
    </row>
    <row r="45" spans="1:34" ht="20" customHeight="1">
      <c r="A45" s="148"/>
      <c r="B45" s="294"/>
      <c r="C45" s="295" t="str">
        <f>IF(AND(A45&lt;&gt;"",COUNTA(I45:M45)&gt;=1),MAX($C$29:C44)+1,"")</f>
        <v/>
      </c>
      <c r="D45" s="151" t="str">
        <f>IFERROR(VLOOKUP($A45,[1]選手データ!$I$20:$N$44,2,FALSE),"")</f>
        <v/>
      </c>
      <c r="E45" s="151" t="str">
        <f>IFERROR(VLOOKUP($A45,[1]選手データ!$I$20:$N$44,3,FALSE),"")</f>
        <v/>
      </c>
      <c r="F45" s="152" t="str">
        <f>IFERROR(VLOOKUP($A45,[1]選手データ!$I$20:$N$44,4,FALSE),"")</f>
        <v/>
      </c>
      <c r="G45" s="151" t="str">
        <f>IFERROR(VLOOKUP($A45,[1]選手データ!$I$20:$N$44,5,FALSE),"")</f>
        <v/>
      </c>
      <c r="H45" s="161" t="str">
        <f>IFERROR(VLOOKUP($A45,[1]選手データ!$I$20:$N$44,6,FALSE),"")</f>
        <v/>
      </c>
      <c r="I45" s="162"/>
      <c r="J45" s="154"/>
      <c r="K45" s="154"/>
      <c r="L45" s="155"/>
      <c r="M45" s="156"/>
      <c r="N45" s="296"/>
      <c r="O45" s="158">
        <f t="shared" si="9"/>
        <v>0</v>
      </c>
      <c r="P45" s="297"/>
      <c r="Q45" s="54" t="str">
        <f t="shared" si="5"/>
        <v/>
      </c>
      <c r="R45" s="54" t="str">
        <f t="shared" si="6"/>
        <v/>
      </c>
      <c r="S45" s="54" t="str">
        <f t="shared" si="7"/>
        <v/>
      </c>
      <c r="T45" s="159" t="str">
        <f t="shared" ref="T45:AC63" si="10">IF(D45="","",D45)</f>
        <v/>
      </c>
      <c r="U45" s="159" t="str">
        <f t="shared" si="10"/>
        <v/>
      </c>
      <c r="V45" s="160" t="str">
        <f t="shared" si="10"/>
        <v/>
      </c>
      <c r="W45" s="159" t="str">
        <f t="shared" si="10"/>
        <v/>
      </c>
      <c r="X45" s="159" t="str">
        <f t="shared" si="10"/>
        <v/>
      </c>
      <c r="Y45" s="160" t="str">
        <f t="shared" si="10"/>
        <v/>
      </c>
      <c r="Z45" s="160" t="str">
        <f t="shared" si="10"/>
        <v/>
      </c>
      <c r="AA45" s="160" t="str">
        <f t="shared" si="10"/>
        <v/>
      </c>
      <c r="AB45" s="160" t="str">
        <f t="shared" si="10"/>
        <v/>
      </c>
      <c r="AC45" s="160" t="str">
        <f t="shared" si="10"/>
        <v/>
      </c>
      <c r="AD45" s="5"/>
      <c r="AE45" s="5"/>
      <c r="AG45" s="4"/>
      <c r="AH45" s="4"/>
    </row>
    <row r="46" spans="1:34" ht="20" customHeight="1">
      <c r="A46" s="148"/>
      <c r="B46" s="294"/>
      <c r="C46" s="295" t="str">
        <f>IF(AND(A46&lt;&gt;"",COUNTA(I46:M46)&gt;=1),MAX($C$29:C45)+1,"")</f>
        <v/>
      </c>
      <c r="D46" s="151" t="str">
        <f>IFERROR(VLOOKUP($A46,[1]選手データ!$I$20:$N$44,2,FALSE),"")</f>
        <v/>
      </c>
      <c r="E46" s="151" t="str">
        <f>IFERROR(VLOOKUP($A46,[1]選手データ!$I$20:$N$44,3,FALSE),"")</f>
        <v/>
      </c>
      <c r="F46" s="152" t="str">
        <f>IFERROR(VLOOKUP($A46,[1]選手データ!$I$20:$N$44,4,FALSE),"")</f>
        <v/>
      </c>
      <c r="G46" s="151" t="str">
        <f>IFERROR(VLOOKUP($A46,[1]選手データ!$I$20:$N$44,5,FALSE),"")</f>
        <v/>
      </c>
      <c r="H46" s="161" t="str">
        <f>IFERROR(VLOOKUP($A46,[1]選手データ!$I$20:$N$44,6,FALSE),"")</f>
        <v/>
      </c>
      <c r="I46" s="162"/>
      <c r="J46" s="154"/>
      <c r="K46" s="154"/>
      <c r="L46" s="155"/>
      <c r="M46" s="156"/>
      <c r="N46" s="296"/>
      <c r="O46" s="158">
        <f t="shared" si="9"/>
        <v>0</v>
      </c>
      <c r="P46" s="297"/>
      <c r="Q46" s="54" t="str">
        <f t="shared" si="5"/>
        <v/>
      </c>
      <c r="R46" s="54" t="str">
        <f t="shared" si="6"/>
        <v/>
      </c>
      <c r="S46" s="54" t="str">
        <f t="shared" si="7"/>
        <v/>
      </c>
      <c r="T46" s="159" t="str">
        <f t="shared" si="10"/>
        <v/>
      </c>
      <c r="U46" s="159" t="str">
        <f t="shared" si="10"/>
        <v/>
      </c>
      <c r="V46" s="160" t="str">
        <f t="shared" si="10"/>
        <v/>
      </c>
      <c r="W46" s="159" t="str">
        <f t="shared" si="10"/>
        <v/>
      </c>
      <c r="X46" s="159" t="str">
        <f t="shared" si="10"/>
        <v/>
      </c>
      <c r="Y46" s="160" t="str">
        <f t="shared" si="10"/>
        <v/>
      </c>
      <c r="Z46" s="160" t="str">
        <f t="shared" si="10"/>
        <v/>
      </c>
      <c r="AA46" s="160" t="str">
        <f t="shared" si="10"/>
        <v/>
      </c>
      <c r="AB46" s="160" t="str">
        <f t="shared" si="10"/>
        <v/>
      </c>
      <c r="AC46" s="160" t="str">
        <f t="shared" si="10"/>
        <v/>
      </c>
      <c r="AD46" s="5"/>
      <c r="AE46" s="5"/>
      <c r="AG46" s="4"/>
      <c r="AH46" s="4"/>
    </row>
    <row r="47" spans="1:34" ht="20" customHeight="1">
      <c r="A47" s="148"/>
      <c r="B47" s="294"/>
      <c r="C47" s="295" t="str">
        <f>IF(AND(A47&lt;&gt;"",COUNTA(I47:M47)&gt;=1),MAX($C$29:C46)+1,"")</f>
        <v/>
      </c>
      <c r="D47" s="151" t="str">
        <f>IFERROR(VLOOKUP($A47,[1]選手データ!$I$20:$N$44,2,FALSE),"")</f>
        <v/>
      </c>
      <c r="E47" s="151" t="str">
        <f>IFERROR(VLOOKUP($A47,[1]選手データ!$I$20:$N$44,3,FALSE),"")</f>
        <v/>
      </c>
      <c r="F47" s="152" t="str">
        <f>IFERROR(VLOOKUP($A47,[1]選手データ!$I$20:$N$44,4,FALSE),"")</f>
        <v/>
      </c>
      <c r="G47" s="151" t="str">
        <f>IFERROR(VLOOKUP($A47,[1]選手データ!$I$20:$N$44,5,FALSE),"")</f>
        <v/>
      </c>
      <c r="H47" s="161" t="str">
        <f>IFERROR(VLOOKUP($A47,[1]選手データ!$I$20:$N$44,6,FALSE),"")</f>
        <v/>
      </c>
      <c r="I47" s="162"/>
      <c r="J47" s="154"/>
      <c r="K47" s="154"/>
      <c r="L47" s="155"/>
      <c r="M47" s="156"/>
      <c r="N47" s="296"/>
      <c r="O47" s="158">
        <f t="shared" si="9"/>
        <v>0</v>
      </c>
      <c r="P47" s="297"/>
      <c r="Q47" s="54" t="str">
        <f t="shared" si="5"/>
        <v/>
      </c>
      <c r="R47" s="54" t="str">
        <f t="shared" si="6"/>
        <v/>
      </c>
      <c r="S47" s="54" t="str">
        <f t="shared" si="7"/>
        <v/>
      </c>
      <c r="T47" s="159" t="str">
        <f t="shared" si="10"/>
        <v/>
      </c>
      <c r="U47" s="159" t="str">
        <f t="shared" si="10"/>
        <v/>
      </c>
      <c r="V47" s="160" t="str">
        <f t="shared" si="10"/>
        <v/>
      </c>
      <c r="W47" s="159" t="str">
        <f t="shared" si="10"/>
        <v/>
      </c>
      <c r="X47" s="159" t="str">
        <f t="shared" si="10"/>
        <v/>
      </c>
      <c r="Y47" s="160" t="str">
        <f t="shared" si="10"/>
        <v/>
      </c>
      <c r="Z47" s="160" t="str">
        <f t="shared" si="10"/>
        <v/>
      </c>
      <c r="AA47" s="160" t="str">
        <f t="shared" si="10"/>
        <v/>
      </c>
      <c r="AB47" s="160" t="str">
        <f t="shared" si="10"/>
        <v/>
      </c>
      <c r="AC47" s="160" t="str">
        <f t="shared" si="10"/>
        <v/>
      </c>
      <c r="AD47" s="5"/>
      <c r="AE47" s="5"/>
      <c r="AG47" s="4"/>
      <c r="AH47" s="4"/>
    </row>
    <row r="48" spans="1:34" ht="20" customHeight="1" thickBot="1">
      <c r="A48" s="148"/>
      <c r="B48" s="294"/>
      <c r="C48" s="300" t="str">
        <f>IF(AND(A48&lt;&gt;"",COUNTA(I48:M48)&gt;=1),MAX($C$29:C47)+1,"")</f>
        <v/>
      </c>
      <c r="D48" s="168" t="str">
        <f>IFERROR(VLOOKUP($A48,[1]選手データ!$I$20:$N$44,2,FALSE),"")</f>
        <v/>
      </c>
      <c r="E48" s="168" t="str">
        <f>IFERROR(VLOOKUP($A48,[1]選手データ!$I$20:$N$44,3,FALSE),"")</f>
        <v/>
      </c>
      <c r="F48" s="152" t="str">
        <f>IFERROR(VLOOKUP($A48,[1]選手データ!$I$20:$N$44,4,FALSE),"")</f>
        <v/>
      </c>
      <c r="G48" s="168" t="str">
        <f>IFERROR(VLOOKUP($A48,[1]選手データ!$I$20:$N$44,5,FALSE),"")</f>
        <v/>
      </c>
      <c r="H48" s="169" t="str">
        <f>IFERROR(VLOOKUP($A48,[1]選手データ!$I$20:$N$44,6,FALSE),"")</f>
        <v/>
      </c>
      <c r="I48" s="170"/>
      <c r="J48" s="171"/>
      <c r="K48" s="171"/>
      <c r="L48" s="172"/>
      <c r="M48" s="173"/>
      <c r="N48" s="298"/>
      <c r="O48" s="166">
        <f t="shared" si="9"/>
        <v>0</v>
      </c>
      <c r="P48" s="299"/>
      <c r="Q48" s="54" t="str">
        <f t="shared" si="5"/>
        <v/>
      </c>
      <c r="R48" s="54" t="str">
        <f t="shared" si="6"/>
        <v/>
      </c>
      <c r="S48" s="54" t="str">
        <f t="shared" si="7"/>
        <v/>
      </c>
      <c r="T48" s="159" t="str">
        <f t="shared" si="10"/>
        <v/>
      </c>
      <c r="U48" s="159" t="str">
        <f t="shared" si="10"/>
        <v/>
      </c>
      <c r="V48" s="160" t="str">
        <f t="shared" si="10"/>
        <v/>
      </c>
      <c r="W48" s="159" t="str">
        <f t="shared" si="10"/>
        <v/>
      </c>
      <c r="X48" s="159" t="str">
        <f t="shared" si="10"/>
        <v/>
      </c>
      <c r="Y48" s="160" t="str">
        <f t="shared" si="10"/>
        <v/>
      </c>
      <c r="Z48" s="160" t="str">
        <f t="shared" si="10"/>
        <v/>
      </c>
      <c r="AA48" s="160" t="str">
        <f t="shared" si="10"/>
        <v/>
      </c>
      <c r="AB48" s="160" t="str">
        <f t="shared" si="10"/>
        <v/>
      </c>
      <c r="AC48" s="160" t="str">
        <f t="shared" si="10"/>
        <v/>
      </c>
      <c r="AD48" s="5"/>
      <c r="AE48" s="5"/>
      <c r="AG48" s="4"/>
      <c r="AH48" s="4"/>
    </row>
    <row r="49" spans="2:30" ht="117" customHeight="1">
      <c r="B49" s="187"/>
      <c r="C49" s="301" t="s">
        <v>45</v>
      </c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2"/>
      <c r="O49" s="176"/>
      <c r="P49" s="176"/>
      <c r="Q49" s="177"/>
      <c r="R49" s="177"/>
      <c r="S49" s="177"/>
      <c r="T49" s="177"/>
      <c r="U49" s="177"/>
      <c r="V49" s="177"/>
      <c r="W49" s="177"/>
      <c r="X49" s="177"/>
      <c r="Y49" s="177">
        <f>COUNT(Y29:Y48)</f>
        <v>0</v>
      </c>
      <c r="Z49" s="177">
        <f t="shared" ref="Z49" si="11">COUNT(Z29:Z48)</f>
        <v>0</v>
      </c>
      <c r="AA49" s="177">
        <f>IF(COUNTIF(AA29:AA48,"○")&gt;=3,1,0)</f>
        <v>0</v>
      </c>
      <c r="AB49" s="177">
        <f>IF(COUNTIF(AB29:AB48,"○")&gt;=2,1,0)</f>
        <v>0</v>
      </c>
      <c r="AC49" s="177">
        <f>IF(COUNTIF(AC29:AC48,"○")=3,1,0)</f>
        <v>0</v>
      </c>
      <c r="AD49" s="178"/>
    </row>
    <row r="50" spans="2:30" ht="8" customHeight="1" thickBot="1">
      <c r="B50" s="303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5"/>
      <c r="O50" s="182"/>
      <c r="P50" s="182"/>
    </row>
    <row r="51" spans="2:30" ht="15" thickTop="1"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</row>
    <row r="52" spans="2:30"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</row>
    <row r="53" spans="2:30"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2:30"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2:30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  <row r="56" spans="2:30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</row>
    <row r="57" spans="2:30"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2:30"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2:30" ht="14" customHeight="1"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</row>
    <row r="60" spans="2:30" ht="14" customHeight="1"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</row>
    <row r="61" spans="2:30" ht="14" customHeight="1"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</row>
    <row r="62" spans="2:30" ht="14" customHeight="1"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</row>
    <row r="63" spans="2:30"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</row>
    <row r="64" spans="2:30"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</row>
    <row r="65" spans="3:32"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</row>
    <row r="66" spans="3:32">
      <c r="C66" s="182"/>
      <c r="D66" s="182"/>
      <c r="E66" s="182"/>
      <c r="F66" s="182"/>
      <c r="I66" s="182"/>
      <c r="J66" s="182"/>
      <c r="K66" s="182"/>
      <c r="L66" s="182"/>
      <c r="M66" s="182"/>
      <c r="N66" s="182"/>
      <c r="O66" s="182"/>
      <c r="P66" s="182"/>
    </row>
    <row r="67" spans="3:32"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/>
      <c r="AE67"/>
      <c r="AF67"/>
    </row>
    <row r="68" spans="3:32"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/>
      <c r="AE68"/>
      <c r="AF68"/>
    </row>
    <row r="69" spans="3:32"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/>
      <c r="AE69"/>
      <c r="AF69"/>
    </row>
    <row r="70" spans="3:32"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/>
      <c r="AE70"/>
      <c r="AF70"/>
    </row>
    <row r="71" spans="3:32"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/>
      <c r="AE71"/>
      <c r="AF71"/>
    </row>
    <row r="72" spans="3:32"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/>
      <c r="AE72"/>
      <c r="AF72"/>
    </row>
    <row r="73" spans="3:32"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/>
      <c r="AE73"/>
      <c r="AF73"/>
    </row>
    <row r="74" spans="3:32"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/>
      <c r="AE74"/>
      <c r="AF74"/>
    </row>
    <row r="75" spans="3:32"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/>
      <c r="AE75"/>
      <c r="AF75"/>
    </row>
    <row r="76" spans="3:32"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/>
      <c r="AE76"/>
      <c r="AF76"/>
    </row>
    <row r="77" spans="3:32"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/>
      <c r="AE77"/>
      <c r="AF77"/>
    </row>
    <row r="78" spans="3:32"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/>
      <c r="AE78"/>
      <c r="AF78"/>
    </row>
    <row r="79" spans="3:32"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/>
      <c r="AE79"/>
      <c r="AF79"/>
    </row>
    <row r="80" spans="3:32"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/>
      <c r="AE80"/>
      <c r="AF80"/>
    </row>
    <row r="81" spans="17:32"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/>
      <c r="AE81"/>
      <c r="AF81"/>
    </row>
    <row r="82" spans="17:32"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/>
      <c r="AE82"/>
      <c r="AF82"/>
    </row>
    <row r="83" spans="17:32"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/>
      <c r="AE83"/>
      <c r="AF83"/>
    </row>
    <row r="84" spans="17:32"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/>
      <c r="AE84"/>
      <c r="AF84"/>
    </row>
    <row r="85" spans="17:32"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/>
      <c r="AE85"/>
      <c r="AF85"/>
    </row>
    <row r="86" spans="17:32"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/>
      <c r="AE86"/>
      <c r="AF86"/>
    </row>
    <row r="87" spans="17:32"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/>
      <c r="AE87"/>
      <c r="AF87"/>
    </row>
    <row r="88" spans="17:32"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/>
      <c r="AE88"/>
      <c r="AF88"/>
    </row>
    <row r="89" spans="17:32"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/>
      <c r="AE89"/>
      <c r="AF89"/>
    </row>
    <row r="90" spans="17:32"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/>
      <c r="AE90"/>
      <c r="AF90"/>
    </row>
    <row r="91" spans="17:32"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/>
      <c r="AE91"/>
      <c r="AF91"/>
    </row>
    <row r="92" spans="17:32"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/>
      <c r="AE92"/>
      <c r="AF92"/>
    </row>
    <row r="93" spans="17:32"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/>
      <c r="AE93"/>
      <c r="AF93"/>
    </row>
    <row r="94" spans="17:32"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/>
      <c r="AE94"/>
      <c r="AF94"/>
    </row>
    <row r="95" spans="17:32"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/>
      <c r="AE95"/>
      <c r="AF95"/>
    </row>
    <row r="96" spans="17:32"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/>
      <c r="AE96"/>
      <c r="AF96"/>
    </row>
    <row r="97" spans="17:32"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/>
      <c r="AE97"/>
      <c r="AF97"/>
    </row>
    <row r="98" spans="17:32"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/>
      <c r="AE98"/>
      <c r="AF98"/>
    </row>
    <row r="99" spans="17:32"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/>
      <c r="AE99"/>
      <c r="AF99"/>
    </row>
    <row r="100" spans="17:32"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/>
      <c r="AE100"/>
      <c r="AF100"/>
    </row>
    <row r="101" spans="17:32"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/>
      <c r="AE101"/>
      <c r="AF101"/>
    </row>
    <row r="102" spans="17:32"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/>
      <c r="AE102"/>
      <c r="AF102"/>
    </row>
    <row r="103" spans="17:32"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/>
      <c r="AE103"/>
      <c r="AF103"/>
    </row>
    <row r="104" spans="17:32"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/>
      <c r="AE104"/>
      <c r="AF104"/>
    </row>
    <row r="105" spans="17:32"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/>
      <c r="AE105"/>
      <c r="AF105"/>
    </row>
    <row r="106" spans="17:32"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/>
      <c r="AE106"/>
      <c r="AF106"/>
    </row>
    <row r="107" spans="17:32"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/>
      <c r="AE107"/>
      <c r="AF107"/>
    </row>
    <row r="108" spans="17:32"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/>
      <c r="AE108"/>
      <c r="AF108"/>
    </row>
    <row r="109" spans="17:32"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/>
      <c r="AE109"/>
      <c r="AF109"/>
    </row>
    <row r="110" spans="17:32"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/>
      <c r="AE110"/>
      <c r="AF110"/>
    </row>
    <row r="111" spans="17:32"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/>
      <c r="AE111"/>
      <c r="AF111"/>
    </row>
    <row r="112" spans="17:32"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/>
      <c r="AE112"/>
      <c r="AF112"/>
    </row>
    <row r="113" spans="5:32"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/>
      <c r="AE113"/>
      <c r="AF113"/>
    </row>
    <row r="114" spans="5:32"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/>
      <c r="AE114"/>
      <c r="AF114"/>
    </row>
    <row r="115" spans="5:32"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/>
      <c r="AE115"/>
      <c r="AF115"/>
    </row>
    <row r="116" spans="5:32"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/>
      <c r="AE116"/>
      <c r="AF116"/>
    </row>
    <row r="125" spans="5:32">
      <c r="E125" s="182"/>
      <c r="F125" s="182"/>
    </row>
    <row r="126" spans="5:32">
      <c r="E126" s="182"/>
      <c r="F126" s="182"/>
    </row>
    <row r="127" spans="5:32">
      <c r="E127" s="182"/>
      <c r="F127" s="182"/>
    </row>
    <row r="128" spans="5:32">
      <c r="E128" s="182"/>
      <c r="F128" s="182"/>
    </row>
    <row r="129" spans="5:6">
      <c r="E129" s="182"/>
      <c r="F129" s="182"/>
    </row>
    <row r="130" spans="5:6">
      <c r="E130" s="182"/>
      <c r="F130" s="182"/>
    </row>
    <row r="131" spans="5:6">
      <c r="E131" s="182"/>
      <c r="F131" s="182"/>
    </row>
    <row r="132" spans="5:6">
      <c r="E132" s="182"/>
      <c r="F132" s="182"/>
    </row>
    <row r="133" spans="5:6">
      <c r="E133" s="182"/>
      <c r="F133" s="182"/>
    </row>
    <row r="134" spans="5:6">
      <c r="E134" s="182"/>
      <c r="F134" s="182"/>
    </row>
    <row r="135" spans="5:6">
      <c r="E135" s="182"/>
      <c r="F135" s="182"/>
    </row>
    <row r="136" spans="5:6">
      <c r="E136" s="182"/>
      <c r="F136" s="182"/>
    </row>
    <row r="137" spans="5:6">
      <c r="E137" s="182"/>
      <c r="F137" s="182"/>
    </row>
    <row r="138" spans="5:6">
      <c r="E138" s="182"/>
      <c r="F138" s="182"/>
    </row>
    <row r="139" spans="5:6">
      <c r="E139" s="182"/>
      <c r="F139" s="182"/>
    </row>
    <row r="140" spans="5:6">
      <c r="E140" s="182"/>
      <c r="F140" s="182"/>
    </row>
    <row r="141" spans="5:6">
      <c r="E141" s="182"/>
      <c r="F141" s="182"/>
    </row>
    <row r="142" spans="5:6">
      <c r="E142" s="182"/>
      <c r="F142" s="182"/>
    </row>
    <row r="143" spans="5:6">
      <c r="E143" s="182"/>
      <c r="F143" s="182"/>
    </row>
    <row r="144" spans="5:6">
      <c r="E144" s="182"/>
      <c r="F144" s="182"/>
    </row>
    <row r="145" spans="5:6">
      <c r="E145" s="182"/>
      <c r="F145" s="182"/>
    </row>
    <row r="146" spans="5:6">
      <c r="E146" s="182"/>
      <c r="F146" s="182"/>
    </row>
    <row r="147" spans="5:6">
      <c r="E147" s="182"/>
      <c r="F147" s="182"/>
    </row>
    <row r="148" spans="5:6">
      <c r="E148" s="182"/>
      <c r="F148" s="182"/>
    </row>
  </sheetData>
  <sheetProtection algorithmName="SHA-512" hashValue="sEVUshEoBPt7j0rPUJ0FkYSDmMZaBpvnLDY3D9i3y2x08OnBuVKNweXZcha/OGSCvyZIUFkYDnkdCkzYR2isJw==" saltValue="x8/aScYMl52e9WZs/wRzPQ==" spinCount="100000" sheet="1" objects="1" scenarios="1" selectLockedCells="1"/>
  <protectedRanges>
    <protectedRange sqref="J7:N7 P7" name="範囲1"/>
    <protectedRange sqref="O7" name="範囲1_1"/>
  </protectedRanges>
  <mergeCells count="42">
    <mergeCell ref="H27:H28"/>
    <mergeCell ref="K27:L27"/>
    <mergeCell ref="C49:M49"/>
    <mergeCell ref="A27:A28"/>
    <mergeCell ref="C27:C28"/>
    <mergeCell ref="D27:D28"/>
    <mergeCell ref="E27:E28"/>
    <mergeCell ref="F27:F28"/>
    <mergeCell ref="G27:G28"/>
    <mergeCell ref="L20:M20"/>
    <mergeCell ref="J21:K21"/>
    <mergeCell ref="L21:M21"/>
    <mergeCell ref="J22:K22"/>
    <mergeCell ref="L22:M22"/>
    <mergeCell ref="A23:A26"/>
    <mergeCell ref="J23:K23"/>
    <mergeCell ref="L23:M23"/>
    <mergeCell ref="I25:K25"/>
    <mergeCell ref="L25:M25"/>
    <mergeCell ref="C12:G13"/>
    <mergeCell ref="I13:K14"/>
    <mergeCell ref="L13:M13"/>
    <mergeCell ref="D14:E14"/>
    <mergeCell ref="C15:H26"/>
    <mergeCell ref="J15:K15"/>
    <mergeCell ref="J16:K16"/>
    <mergeCell ref="J17:K17"/>
    <mergeCell ref="J18:K18"/>
    <mergeCell ref="I20:K20"/>
    <mergeCell ref="G9:M9"/>
    <mergeCell ref="C10:C11"/>
    <mergeCell ref="D10:G11"/>
    <mergeCell ref="I10:J10"/>
    <mergeCell ref="K10:M10"/>
    <mergeCell ref="I11:J11"/>
    <mergeCell ref="K11:M11"/>
    <mergeCell ref="C2:D2"/>
    <mergeCell ref="C3:M3"/>
    <mergeCell ref="C4:M4"/>
    <mergeCell ref="C6:M6"/>
    <mergeCell ref="J7:M7"/>
    <mergeCell ref="C8:M8"/>
  </mergeCells>
  <phoneticPr fontId="2"/>
  <conditionalFormatting sqref="D29:M48">
    <cfRule type="expression" dxfId="18" priority="1" stopIfTrue="1">
      <formula>$O29=0</formula>
    </cfRule>
  </conditionalFormatting>
  <conditionalFormatting sqref="I29:I48">
    <cfRule type="duplicateValues" dxfId="17" priority="6"/>
  </conditionalFormatting>
  <conditionalFormatting sqref="I29:N48 D29:D48">
    <cfRule type="expression" dxfId="16" priority="8">
      <formula>$E29=""</formula>
    </cfRule>
  </conditionalFormatting>
  <conditionalFormatting sqref="I29:N48">
    <cfRule type="expression" dxfId="15" priority="7" stopIfTrue="1">
      <formula>$E29=""</formula>
    </cfRule>
  </conditionalFormatting>
  <conditionalFormatting sqref="J29:J48">
    <cfRule type="duplicateValues" dxfId="14" priority="5"/>
  </conditionalFormatting>
  <conditionalFormatting sqref="J15:K18">
    <cfRule type="expression" dxfId="13" priority="11">
      <formula>$I15=""</formula>
    </cfRule>
  </conditionalFormatting>
  <conditionalFormatting sqref="K29:K48">
    <cfRule type="expression" dxfId="12" priority="4" stopIfTrue="1">
      <formula>COUNTIF($K$29:$K$48,"○")&gt;8</formula>
    </cfRule>
  </conditionalFormatting>
  <conditionalFormatting sqref="L29:L48">
    <cfRule type="expression" dxfId="11" priority="3" stopIfTrue="1">
      <formula>COUNTIF($L$29:$L$48,"○")&gt;4</formula>
    </cfRule>
  </conditionalFormatting>
  <conditionalFormatting sqref="M29:M48">
    <cfRule type="expression" dxfId="10" priority="2" stopIfTrue="1">
      <formula>COUNTIF($M$29:$M$48,"○")&gt;6</formula>
    </cfRule>
  </conditionalFormatting>
  <conditionalFormatting sqref="P29:P48">
    <cfRule type="expression" dxfId="9" priority="9" stopIfTrue="1">
      <formula>$E29=""</formula>
    </cfRule>
    <cfRule type="expression" dxfId="8" priority="10">
      <formula>$E29=""</formula>
    </cfRule>
  </conditionalFormatting>
  <dataValidations count="3">
    <dataValidation type="list" allowBlank="1" showInputMessage="1" showErrorMessage="1" sqref="N29:N48" xr:uid="{D0ABEF2E-B504-5646-8EF6-A624C3F190F6}">
      <formula1>#REF!</formula1>
    </dataValidation>
    <dataValidation type="list" allowBlank="1" showInputMessage="1" showErrorMessage="1" sqref="N15:O18" xr:uid="{A39857E6-E9A4-C248-B3C2-157CC704D2C6}">
      <formula1>"○"</formula1>
    </dataValidation>
    <dataValidation type="list" imeMode="hiragana" allowBlank="1" showInputMessage="1" showErrorMessage="1" errorTitle="ひらがなで入力" error="ひらがなで入力してください" sqref="K29:L48" xr:uid="{38B13151-B14C-6C42-9121-34BE9E1120CB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0EDFE-7959-4E41-A52C-27D7DDE266EE}">
  <sheetPr>
    <tabColor theme="0"/>
    <pageSetUpPr fitToPage="1"/>
  </sheetPr>
  <dimension ref="A1:AG148"/>
  <sheetViews>
    <sheetView view="pageBreakPreview" zoomScale="80" zoomScaleNormal="170" zoomScaleSheetLayoutView="80" workbookViewId="0">
      <selection activeCell="A29" sqref="A29"/>
    </sheetView>
  </sheetViews>
  <sheetFormatPr baseColWidth="10" defaultColWidth="11" defaultRowHeight="14"/>
  <cols>
    <col min="1" max="1" width="8.83203125" customWidth="1"/>
    <col min="2" max="2" width="1.83203125" customWidth="1"/>
    <col min="3" max="3" width="6" style="4" customWidth="1"/>
    <col min="4" max="4" width="15.5" style="4" customWidth="1"/>
    <col min="5" max="5" width="17.33203125" style="4" customWidth="1"/>
    <col min="6" max="6" width="4.83203125" style="4" customWidth="1"/>
    <col min="7" max="7" width="16.83203125" style="4" customWidth="1"/>
    <col min="8" max="8" width="13.33203125" style="4" customWidth="1"/>
    <col min="9" max="13" width="7.6640625" style="4" customWidth="1"/>
    <col min="14" max="14" width="1.83203125" style="4" customWidth="1"/>
    <col min="15" max="15" width="2.6640625" style="4" customWidth="1"/>
    <col min="16" max="28" width="7.6640625" style="5" customWidth="1"/>
    <col min="29" max="31" width="7.6640625" style="4" customWidth="1"/>
    <col min="32" max="257" width="7.6640625" customWidth="1"/>
  </cols>
  <sheetData>
    <row r="1" spans="1:33" ht="15" thickTop="1">
      <c r="A1" s="306"/>
      <c r="B1" s="307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9"/>
    </row>
    <row r="2" spans="1:33">
      <c r="B2" s="310"/>
      <c r="C2" s="311" t="s">
        <v>0</v>
      </c>
      <c r="D2" s="311"/>
      <c r="E2" s="312"/>
      <c r="F2" s="312"/>
      <c r="G2" s="312"/>
      <c r="H2" s="312"/>
      <c r="I2" s="312"/>
      <c r="J2" s="312"/>
      <c r="K2" s="312"/>
      <c r="L2" s="312"/>
      <c r="M2" s="312"/>
      <c r="N2" s="313"/>
      <c r="O2" s="10"/>
    </row>
    <row r="3" spans="1:33" ht="19">
      <c r="B3" s="310"/>
      <c r="C3" s="314" t="str">
        <f>[1]選手データ!Q1</f>
        <v>令和７年 第78回広島県高等学校総合体育大会 空手道競技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  <c r="O3" s="13"/>
    </row>
    <row r="4" spans="1:33" ht="19">
      <c r="B4" s="310"/>
      <c r="C4" s="314" t="s">
        <v>1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5"/>
      <c r="O4" s="13"/>
    </row>
    <row r="5" spans="1:33">
      <c r="B5" s="310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7"/>
      <c r="O5" s="16"/>
    </row>
    <row r="6" spans="1:33" ht="15" thickBot="1">
      <c r="B6" s="310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9"/>
      <c r="O6" s="19"/>
    </row>
    <row r="7" spans="1:33" ht="15" thickBot="1">
      <c r="B7" s="310"/>
      <c r="C7" s="316"/>
      <c r="D7" s="316"/>
      <c r="E7" s="316"/>
      <c r="F7" s="316"/>
      <c r="G7" s="316"/>
      <c r="H7" s="316"/>
      <c r="I7" s="320" t="s">
        <v>2</v>
      </c>
      <c r="J7" s="198"/>
      <c r="K7" s="199"/>
      <c r="L7" s="199"/>
      <c r="M7" s="200"/>
      <c r="N7" s="321"/>
      <c r="O7" s="25"/>
    </row>
    <row r="8" spans="1:33">
      <c r="B8" s="310"/>
      <c r="C8" s="318" t="s">
        <v>3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9"/>
      <c r="O8" s="19"/>
      <c r="X8" s="26"/>
      <c r="Y8" s="26"/>
      <c r="Z8" s="26"/>
      <c r="AA8" s="26"/>
      <c r="AB8" s="26"/>
      <c r="AC8" s="27"/>
    </row>
    <row r="9" spans="1:33" ht="15" thickBot="1">
      <c r="B9" s="310"/>
      <c r="C9" s="316"/>
      <c r="D9" s="316"/>
      <c r="E9" s="316"/>
      <c r="F9" s="316"/>
      <c r="G9" s="322"/>
      <c r="H9" s="323"/>
      <c r="I9" s="323"/>
      <c r="J9" s="323"/>
      <c r="K9" s="323"/>
      <c r="L9" s="323"/>
      <c r="M9" s="323"/>
      <c r="N9" s="324"/>
      <c r="O9" s="31"/>
      <c r="X9" s="26"/>
      <c r="Y9" s="26"/>
      <c r="Z9" s="26"/>
      <c r="AA9" s="26"/>
      <c r="AB9" s="26"/>
      <c r="AC9" s="27"/>
    </row>
    <row r="10" spans="1:33" ht="13" customHeight="1">
      <c r="B10" s="310"/>
      <c r="C10" s="32">
        <v>99</v>
      </c>
      <c r="D10" s="33" t="s">
        <v>46</v>
      </c>
      <c r="E10" s="34"/>
      <c r="F10" s="34"/>
      <c r="G10" s="35"/>
      <c r="H10" s="36" t="s">
        <v>4</v>
      </c>
      <c r="I10" s="37" t="s">
        <v>47</v>
      </c>
      <c r="J10" s="38"/>
      <c r="K10" s="212"/>
      <c r="L10" s="212"/>
      <c r="M10" s="213"/>
      <c r="N10" s="325"/>
      <c r="O10" s="42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</row>
    <row r="11" spans="1:33" ht="25" customHeight="1" thickBot="1">
      <c r="B11" s="310"/>
      <c r="C11" s="43"/>
      <c r="D11" s="44"/>
      <c r="E11" s="45"/>
      <c r="F11" s="45"/>
      <c r="G11" s="46"/>
      <c r="H11" s="47" t="s">
        <v>48</v>
      </c>
      <c r="I11" s="48" t="s">
        <v>6</v>
      </c>
      <c r="J11" s="49"/>
      <c r="K11" s="222"/>
      <c r="L11" s="222"/>
      <c r="M11" s="223"/>
      <c r="N11" s="326"/>
      <c r="O11" s="53"/>
      <c r="Q11" s="26"/>
      <c r="R11" s="26"/>
      <c r="S11" s="26"/>
      <c r="T11" s="26"/>
      <c r="U11" s="26"/>
      <c r="V11" s="26"/>
      <c r="W11" s="26"/>
      <c r="X11" s="54"/>
      <c r="Y11" s="54"/>
      <c r="Z11" s="54"/>
      <c r="AA11" s="54"/>
      <c r="AB11" s="54"/>
      <c r="AC11" s="55"/>
    </row>
    <row r="12" spans="1:33" ht="9" customHeight="1" thickBot="1">
      <c r="B12" s="310"/>
      <c r="C12" s="327" t="s">
        <v>7</v>
      </c>
      <c r="D12" s="328"/>
      <c r="E12" s="328"/>
      <c r="F12" s="328"/>
      <c r="G12" s="328"/>
      <c r="H12" s="329"/>
      <c r="I12" s="330"/>
      <c r="J12" s="330"/>
      <c r="K12" s="330"/>
      <c r="L12" s="316"/>
      <c r="M12" s="316"/>
      <c r="N12" s="317"/>
      <c r="O12" s="16"/>
    </row>
    <row r="13" spans="1:33" ht="14" customHeight="1">
      <c r="B13" s="310"/>
      <c r="C13" s="328"/>
      <c r="D13" s="328"/>
      <c r="E13" s="328"/>
      <c r="F13" s="328"/>
      <c r="G13" s="328"/>
      <c r="H13" s="331"/>
      <c r="I13" s="61" t="s">
        <v>8</v>
      </c>
      <c r="J13" s="62"/>
      <c r="K13" s="63"/>
      <c r="L13" s="64" t="s">
        <v>9</v>
      </c>
      <c r="M13" s="65"/>
      <c r="N13" s="325"/>
      <c r="O13" s="42"/>
    </row>
    <row r="14" spans="1:33" ht="14" customHeight="1">
      <c r="B14" s="310"/>
      <c r="C14" s="332"/>
      <c r="D14" s="333" t="str">
        <f>[1]選手データ!Q3</f>
        <v>４月１７日（木）正午メール必着</v>
      </c>
      <c r="E14" s="334"/>
      <c r="F14" s="331"/>
      <c r="G14" s="331"/>
      <c r="H14" s="331"/>
      <c r="I14" s="70"/>
      <c r="J14" s="71"/>
      <c r="K14" s="72"/>
      <c r="L14" s="73">
        <f>[1]選手データ!Q2</f>
        <v>45808</v>
      </c>
      <c r="M14" s="74">
        <f>[1]選手データ!R2</f>
        <v>45815</v>
      </c>
      <c r="N14" s="335"/>
      <c r="O14" s="76"/>
      <c r="P14" s="77" t="s">
        <v>10</v>
      </c>
      <c r="Q14" s="77" t="s">
        <v>11</v>
      </c>
      <c r="R14" s="77" t="s">
        <v>12</v>
      </c>
      <c r="S14" s="77" t="s">
        <v>13</v>
      </c>
      <c r="T14" s="77" t="s">
        <v>14</v>
      </c>
      <c r="U14" s="77" t="s">
        <v>15</v>
      </c>
      <c r="V14" s="77" t="s">
        <v>16</v>
      </c>
      <c r="AC14" s="5"/>
      <c r="AD14" s="5"/>
      <c r="AF14" s="4"/>
      <c r="AG14" s="4"/>
    </row>
    <row r="15" spans="1:33" ht="20" customHeight="1">
      <c r="B15" s="310"/>
      <c r="C15" s="336" t="s">
        <v>49</v>
      </c>
      <c r="D15" s="336"/>
      <c r="E15" s="336"/>
      <c r="F15" s="336"/>
      <c r="G15" s="336"/>
      <c r="H15" s="336"/>
      <c r="I15" s="244"/>
      <c r="J15" s="101"/>
      <c r="K15" s="245"/>
      <c r="L15" s="246"/>
      <c r="M15" s="247"/>
      <c r="N15" s="337"/>
      <c r="O15" s="85"/>
      <c r="P15" s="54" t="str">
        <f>IF(I15="","",$C$10)</f>
        <v/>
      </c>
      <c r="Q15" s="54" t="str">
        <f>IF(I15="","",$H$11)</f>
        <v/>
      </c>
      <c r="R15" s="54" t="str">
        <f>IF(I15="","",1)</f>
        <v/>
      </c>
      <c r="S15" s="54" t="str">
        <f>IF(I15="","",I15)</f>
        <v/>
      </c>
      <c r="T15" s="54" t="str">
        <f>IF(I15="","",J15)</f>
        <v/>
      </c>
      <c r="U15" s="54" t="str">
        <f>IF(L15="","",L15)</f>
        <v/>
      </c>
      <c r="V15" s="54" t="str">
        <f>IF(M15="","",M15)</f>
        <v/>
      </c>
      <c r="AC15" s="5"/>
      <c r="AD15" s="5"/>
      <c r="AF15" s="4"/>
      <c r="AG15" s="4"/>
    </row>
    <row r="16" spans="1:33" ht="20" customHeight="1">
      <c r="B16" s="310"/>
      <c r="C16" s="336"/>
      <c r="D16" s="336"/>
      <c r="E16" s="336"/>
      <c r="F16" s="336"/>
      <c r="G16" s="336"/>
      <c r="H16" s="336"/>
      <c r="I16" s="244"/>
      <c r="J16" s="101"/>
      <c r="K16" s="245"/>
      <c r="L16" s="246"/>
      <c r="M16" s="247"/>
      <c r="N16" s="337"/>
      <c r="O16" s="85"/>
      <c r="P16" s="54" t="str">
        <f t="shared" ref="P16:P18" si="0">IF(I16="","",$C$10)</f>
        <v/>
      </c>
      <c r="Q16" s="54" t="str">
        <f>IF(I16="","",$H$11)</f>
        <v/>
      </c>
      <c r="R16" s="54" t="str">
        <f>IF(I16="","",R15+1)</f>
        <v/>
      </c>
      <c r="S16" s="54" t="str">
        <f t="shared" ref="S16:S18" si="1">IF(I16="","",I16)</f>
        <v/>
      </c>
      <c r="T16" s="54" t="str">
        <f t="shared" ref="T16:T18" si="2">IF(I16="","",J16)</f>
        <v/>
      </c>
      <c r="U16" s="54" t="str">
        <f t="shared" ref="U16:V18" si="3">IF(L16="","",L16)</f>
        <v/>
      </c>
      <c r="V16" s="54" t="str">
        <f t="shared" si="3"/>
        <v/>
      </c>
      <c r="AC16" s="5"/>
      <c r="AD16" s="5"/>
      <c r="AF16" s="4"/>
      <c r="AG16" s="4"/>
    </row>
    <row r="17" spans="1:33" ht="20" customHeight="1">
      <c r="B17" s="310"/>
      <c r="C17" s="336"/>
      <c r="D17" s="336"/>
      <c r="E17" s="336"/>
      <c r="F17" s="336"/>
      <c r="G17" s="336"/>
      <c r="H17" s="336"/>
      <c r="I17" s="244"/>
      <c r="J17" s="101"/>
      <c r="K17" s="245"/>
      <c r="L17" s="246"/>
      <c r="M17" s="247"/>
      <c r="N17" s="337"/>
      <c r="O17" s="85"/>
      <c r="P17" s="54" t="str">
        <f t="shared" si="0"/>
        <v/>
      </c>
      <c r="Q17" s="54" t="str">
        <f>IF(I17="","",$H$11)</f>
        <v/>
      </c>
      <c r="R17" s="54" t="str">
        <f>IF(I17="","",R16+1)</f>
        <v/>
      </c>
      <c r="S17" s="54" t="str">
        <f t="shared" si="1"/>
        <v/>
      </c>
      <c r="T17" s="54" t="str">
        <f t="shared" si="2"/>
        <v/>
      </c>
      <c r="U17" s="54" t="str">
        <f t="shared" si="3"/>
        <v/>
      </c>
      <c r="V17" s="54" t="str">
        <f t="shared" si="3"/>
        <v/>
      </c>
      <c r="AC17" s="5"/>
      <c r="AD17" s="5"/>
      <c r="AF17" s="4"/>
      <c r="AG17" s="4"/>
    </row>
    <row r="18" spans="1:33" ht="20" customHeight="1" thickBot="1">
      <c r="B18" s="310"/>
      <c r="C18" s="336"/>
      <c r="D18" s="336"/>
      <c r="E18" s="336"/>
      <c r="F18" s="336"/>
      <c r="G18" s="336"/>
      <c r="H18" s="336"/>
      <c r="I18" s="249"/>
      <c r="J18" s="250"/>
      <c r="K18" s="251"/>
      <c r="L18" s="252"/>
      <c r="M18" s="253"/>
      <c r="N18" s="337"/>
      <c r="O18" s="85"/>
      <c r="P18" s="54" t="str">
        <f t="shared" si="0"/>
        <v/>
      </c>
      <c r="Q18" s="54" t="str">
        <f>IF(I18="","",$H$11)</f>
        <v/>
      </c>
      <c r="R18" s="54" t="str">
        <f t="shared" ref="R18" si="4">IF(I18="","",R17+1)</f>
        <v/>
      </c>
      <c r="S18" s="54" t="str">
        <f t="shared" si="1"/>
        <v/>
      </c>
      <c r="T18" s="54" t="str">
        <f t="shared" si="2"/>
        <v/>
      </c>
      <c r="U18" s="54" t="str">
        <f t="shared" si="3"/>
        <v/>
      </c>
      <c r="V18" s="54" t="str">
        <f t="shared" si="3"/>
        <v/>
      </c>
      <c r="AC18" s="5"/>
      <c r="AD18" s="5"/>
      <c r="AF18" s="4"/>
      <c r="AG18" s="4"/>
    </row>
    <row r="19" spans="1:33" ht="9" customHeight="1" thickBot="1">
      <c r="B19" s="310"/>
      <c r="C19" s="336"/>
      <c r="D19" s="336"/>
      <c r="E19" s="336"/>
      <c r="F19" s="336"/>
      <c r="G19" s="336"/>
      <c r="H19" s="336"/>
      <c r="I19" s="330"/>
      <c r="J19" s="330"/>
      <c r="K19" s="330"/>
      <c r="L19" s="316"/>
      <c r="M19" s="316"/>
      <c r="N19" s="317"/>
      <c r="O19" s="16"/>
    </row>
    <row r="20" spans="1:33">
      <c r="B20" s="310"/>
      <c r="C20" s="336"/>
      <c r="D20" s="336"/>
      <c r="E20" s="336"/>
      <c r="F20" s="336"/>
      <c r="G20" s="336"/>
      <c r="H20" s="336"/>
      <c r="I20" s="91" t="s">
        <v>18</v>
      </c>
      <c r="J20" s="64"/>
      <c r="K20" s="92"/>
      <c r="L20" s="64" t="s">
        <v>19</v>
      </c>
      <c r="M20" s="65"/>
      <c r="N20" s="325"/>
      <c r="O20" s="42"/>
      <c r="P20" s="77" t="s">
        <v>10</v>
      </c>
      <c r="Q20" s="77" t="s">
        <v>11</v>
      </c>
      <c r="R20" s="77" t="s">
        <v>20</v>
      </c>
      <c r="S20" s="77" t="s">
        <v>21</v>
      </c>
      <c r="T20" s="5" t="s">
        <v>22</v>
      </c>
    </row>
    <row r="21" spans="1:33" ht="20" customHeight="1">
      <c r="B21" s="310"/>
      <c r="C21" s="336"/>
      <c r="D21" s="336"/>
      <c r="E21" s="336"/>
      <c r="F21" s="336"/>
      <c r="G21" s="336"/>
      <c r="H21" s="336"/>
      <c r="I21" s="93" t="s">
        <v>23</v>
      </c>
      <c r="J21" s="96"/>
      <c r="K21" s="257"/>
      <c r="L21" s="96" t="str">
        <f>IF(J21="","",VLOOKUP(J21,[1]選手データ!$J$7:$N$10,5,FALSE))</f>
        <v/>
      </c>
      <c r="M21" s="97"/>
      <c r="N21" s="337"/>
      <c r="O21" s="85"/>
      <c r="P21" s="54">
        <f>IF(I21="","",$C$10)</f>
        <v>99</v>
      </c>
      <c r="Q21" s="54" t="str">
        <f>IF(I21="","",$H$11)</f>
        <v>サンプル</v>
      </c>
      <c r="R21" s="54" t="str">
        <f>IF(J21="","",J21)</f>
        <v/>
      </c>
      <c r="S21" s="54" t="str">
        <f>IF(J22="","",J22)</f>
        <v/>
      </c>
      <c r="T21" s="54" t="str">
        <f>IF(J23="","",J23)</f>
        <v/>
      </c>
    </row>
    <row r="22" spans="1:33" ht="20" customHeight="1">
      <c r="B22" s="310"/>
      <c r="C22" s="336"/>
      <c r="D22" s="336"/>
      <c r="E22" s="336"/>
      <c r="F22" s="336"/>
      <c r="G22" s="336"/>
      <c r="H22" s="336"/>
      <c r="I22" s="99" t="s">
        <v>24</v>
      </c>
      <c r="J22" s="260"/>
      <c r="K22" s="245"/>
      <c r="L22" s="101" t="str">
        <f>IF(J22="","",VLOOKUP(J22,[1]選手データ!$J$7:$N$10,5,FALSE))</f>
        <v/>
      </c>
      <c r="M22" s="102"/>
      <c r="N22" s="337"/>
      <c r="O22" s="85"/>
      <c r="P22" s="54"/>
      <c r="Q22" s="54"/>
      <c r="R22" s="54"/>
      <c r="S22" s="54"/>
    </row>
    <row r="23" spans="1:33" ht="20" customHeight="1" thickBot="1">
      <c r="A23" s="103" t="s">
        <v>25</v>
      </c>
      <c r="B23" s="338"/>
      <c r="C23" s="336"/>
      <c r="D23" s="336"/>
      <c r="E23" s="336"/>
      <c r="F23" s="336"/>
      <c r="G23" s="336"/>
      <c r="H23" s="336"/>
      <c r="I23" s="105" t="s">
        <v>22</v>
      </c>
      <c r="J23" s="108"/>
      <c r="K23" s="263"/>
      <c r="L23" s="108" t="str">
        <f>IF(J23="","",VLOOKUP(J23,[1]選手データ!$J$13:$N$16,5,FALSE))</f>
        <v/>
      </c>
      <c r="M23" s="109"/>
      <c r="N23" s="337"/>
      <c r="O23" s="85"/>
      <c r="P23" s="54"/>
      <c r="Q23" s="54"/>
      <c r="R23" s="54"/>
      <c r="S23" s="54"/>
    </row>
    <row r="24" spans="1:33" ht="9" customHeight="1" thickBot="1">
      <c r="A24" s="110"/>
      <c r="B24" s="339"/>
      <c r="C24" s="336"/>
      <c r="D24" s="336"/>
      <c r="E24" s="336"/>
      <c r="F24" s="336"/>
      <c r="G24" s="336"/>
      <c r="H24" s="336"/>
      <c r="I24" s="330"/>
      <c r="J24" s="330"/>
      <c r="K24" s="330"/>
      <c r="L24" s="316"/>
      <c r="M24" s="316"/>
      <c r="N24" s="317"/>
      <c r="O24" s="16"/>
    </row>
    <row r="25" spans="1:33" ht="15" thickBot="1">
      <c r="A25" s="110"/>
      <c r="B25" s="339"/>
      <c r="C25" s="336"/>
      <c r="D25" s="336"/>
      <c r="E25" s="336"/>
      <c r="F25" s="336"/>
      <c r="G25" s="336"/>
      <c r="H25" s="336"/>
      <c r="I25" s="112" t="s">
        <v>26</v>
      </c>
      <c r="J25" s="113"/>
      <c r="K25" s="114"/>
      <c r="L25" s="340"/>
      <c r="M25" s="341"/>
      <c r="N25" s="342"/>
      <c r="O25" s="118"/>
    </row>
    <row r="26" spans="1:33" ht="9" customHeight="1" thickBot="1">
      <c r="A26" s="110"/>
      <c r="B26" s="339"/>
      <c r="C26" s="343"/>
      <c r="D26" s="343"/>
      <c r="E26" s="343"/>
      <c r="F26" s="343"/>
      <c r="G26" s="343"/>
      <c r="H26" s="343"/>
      <c r="I26" s="344"/>
      <c r="J26" s="344"/>
      <c r="K26" s="344"/>
      <c r="L26" s="344"/>
      <c r="M26" s="344"/>
      <c r="N26" s="342"/>
      <c r="O26" s="118"/>
    </row>
    <row r="27" spans="1:33" ht="22">
      <c r="A27" s="122" t="s">
        <v>27</v>
      </c>
      <c r="B27" s="345"/>
      <c r="C27" s="124" t="s">
        <v>28</v>
      </c>
      <c r="D27" s="125" t="s">
        <v>29</v>
      </c>
      <c r="E27" s="126" t="s">
        <v>5</v>
      </c>
      <c r="F27" s="127" t="s">
        <v>30</v>
      </c>
      <c r="G27" s="128" t="s">
        <v>31</v>
      </c>
      <c r="H27" s="127" t="s">
        <v>32</v>
      </c>
      <c r="I27" s="129" t="s">
        <v>33</v>
      </c>
      <c r="J27" s="130" t="s">
        <v>34</v>
      </c>
      <c r="K27" s="131" t="s">
        <v>35</v>
      </c>
      <c r="L27" s="132"/>
      <c r="M27" s="133" t="s">
        <v>36</v>
      </c>
      <c r="N27" s="346"/>
      <c r="O27" s="135"/>
      <c r="Q27" s="54"/>
      <c r="R27" s="54"/>
      <c r="S27" s="54"/>
      <c r="T27" s="54"/>
      <c r="U27" s="54"/>
      <c r="V27" s="54"/>
      <c r="W27" s="54"/>
      <c r="Z27" s="54" t="s">
        <v>35</v>
      </c>
      <c r="AA27" s="54" t="s">
        <v>35</v>
      </c>
    </row>
    <row r="28" spans="1:33" ht="14" customHeight="1">
      <c r="A28" s="122"/>
      <c r="B28" s="345"/>
      <c r="C28" s="136"/>
      <c r="D28" s="137"/>
      <c r="E28" s="138"/>
      <c r="F28" s="139"/>
      <c r="G28" s="140"/>
      <c r="H28" s="139"/>
      <c r="I28" s="141" t="s">
        <v>37</v>
      </c>
      <c r="J28" s="142" t="s">
        <v>38</v>
      </c>
      <c r="K28" s="143" t="s">
        <v>39</v>
      </c>
      <c r="L28" s="144" t="s">
        <v>40</v>
      </c>
      <c r="M28" s="145" t="s">
        <v>38</v>
      </c>
      <c r="N28" s="347"/>
      <c r="O28" s="147"/>
      <c r="P28" s="77" t="s">
        <v>10</v>
      </c>
      <c r="Q28" s="77" t="s">
        <v>11</v>
      </c>
      <c r="R28" s="77" t="s">
        <v>12</v>
      </c>
      <c r="S28" s="54" t="s">
        <v>29</v>
      </c>
      <c r="T28" s="54" t="s">
        <v>5</v>
      </c>
      <c r="U28" s="54" t="s">
        <v>30</v>
      </c>
      <c r="V28" s="54" t="s">
        <v>31</v>
      </c>
      <c r="W28" s="54" t="s">
        <v>41</v>
      </c>
      <c r="X28" s="54" t="s">
        <v>42</v>
      </c>
      <c r="Y28" s="54" t="s">
        <v>43</v>
      </c>
      <c r="Z28" s="54" t="s">
        <v>39</v>
      </c>
      <c r="AA28" s="54" t="s">
        <v>40</v>
      </c>
      <c r="AB28" s="54" t="s">
        <v>44</v>
      </c>
      <c r="AC28" s="5"/>
      <c r="AD28" s="5"/>
      <c r="AF28" s="4"/>
      <c r="AG28" s="4"/>
    </row>
    <row r="29" spans="1:33" ht="20" customHeight="1">
      <c r="A29" s="348"/>
      <c r="B29" s="349"/>
      <c r="C29" s="150">
        <v>1</v>
      </c>
      <c r="D29" s="151" t="str">
        <f>IFERROR(VLOOKUP($A29,[1]選手データ!$B$20:$G$44,2,FALSE),"")</f>
        <v/>
      </c>
      <c r="E29" s="151" t="str">
        <f>IFERROR(VLOOKUP($A29,[1]選手データ!$B$20:$G$44,3,FALSE),"")</f>
        <v/>
      </c>
      <c r="F29" s="152" t="str">
        <f>IFERROR(VLOOKUP($A29,[1]選手データ!$B$20:$G$44,4,FALSE),"")</f>
        <v/>
      </c>
      <c r="G29" s="151" t="str">
        <f>IFERROR(VLOOKUP($A29,[1]選手データ!$B$20:$G$44,5,FALSE),"")</f>
        <v/>
      </c>
      <c r="H29" s="151" t="str">
        <f>IFERROR(VLOOKUP($A29,[1]選手データ!$B$20:$G$44,6,FALSE),"")</f>
        <v/>
      </c>
      <c r="I29" s="350"/>
      <c r="J29" s="152"/>
      <c r="K29" s="152"/>
      <c r="L29" s="351"/>
      <c r="M29" s="352"/>
      <c r="N29" s="353"/>
      <c r="O29" s="297"/>
      <c r="P29" s="54" t="str">
        <f t="shared" ref="P29:P48" si="5">IF(D29="","",$C$10)</f>
        <v/>
      </c>
      <c r="Q29" s="54" t="str">
        <f t="shared" ref="Q29:Q48" si="6">IF(P29="","",$H$11)</f>
        <v/>
      </c>
      <c r="R29" s="54" t="str">
        <f t="shared" ref="R29:R48" si="7">IF(D29="","",C29)</f>
        <v/>
      </c>
      <c r="S29" s="159" t="str">
        <f>IF(D29="","",D29)</f>
        <v/>
      </c>
      <c r="T29" s="159" t="str">
        <f>IF(E29="","",E29)</f>
        <v/>
      </c>
      <c r="U29" s="160" t="str">
        <f>IF(F29="","",F29)</f>
        <v/>
      </c>
      <c r="V29" s="159" t="str">
        <f>IF(G29="","",G29)</f>
        <v/>
      </c>
      <c r="W29" s="159" t="str">
        <f>IF(H29="","",H29)</f>
        <v/>
      </c>
      <c r="X29" s="160" t="str">
        <f t="shared" ref="X29:AB44" si="8">IF(I29="","",I29)</f>
        <v/>
      </c>
      <c r="Y29" s="160" t="str">
        <f t="shared" si="8"/>
        <v/>
      </c>
      <c r="Z29" s="160" t="str">
        <f t="shared" si="8"/>
        <v/>
      </c>
      <c r="AA29" s="160" t="str">
        <f t="shared" si="8"/>
        <v/>
      </c>
      <c r="AB29" s="160" t="str">
        <f t="shared" si="8"/>
        <v/>
      </c>
      <c r="AC29" s="5"/>
      <c r="AD29" s="5"/>
      <c r="AF29" s="4"/>
      <c r="AG29" s="4"/>
    </row>
    <row r="30" spans="1:33" ht="20" customHeight="1">
      <c r="A30" s="348"/>
      <c r="B30" s="349"/>
      <c r="C30" s="150">
        <v>2</v>
      </c>
      <c r="D30" s="151" t="str">
        <f>IFERROR(VLOOKUP($A30,[1]選手データ!$B$20:$G$44,2,FALSE),"")</f>
        <v/>
      </c>
      <c r="E30" s="151" t="str">
        <f>IFERROR(VLOOKUP($A30,[1]選手データ!$B$20:$G$44,3,FALSE),"")</f>
        <v/>
      </c>
      <c r="F30" s="152" t="str">
        <f>IFERROR(VLOOKUP($A30,[1]選手データ!$B$20:$G$44,4,FALSE),"")</f>
        <v/>
      </c>
      <c r="G30" s="151" t="str">
        <f>IFERROR(VLOOKUP($A30,[1]選手データ!$B$20:$G$44,5,FALSE),"")</f>
        <v/>
      </c>
      <c r="H30" s="161" t="str">
        <f>IFERROR(VLOOKUP($A30,[1]選手データ!$B$20:$G$44,6,FALSE),"")</f>
        <v/>
      </c>
      <c r="I30" s="354"/>
      <c r="J30" s="152"/>
      <c r="K30" s="152"/>
      <c r="L30" s="351"/>
      <c r="M30" s="352"/>
      <c r="N30" s="353"/>
      <c r="O30" s="297"/>
      <c r="P30" s="54" t="str">
        <f t="shared" si="5"/>
        <v/>
      </c>
      <c r="Q30" s="54" t="str">
        <f t="shared" si="6"/>
        <v/>
      </c>
      <c r="R30" s="54" t="str">
        <f t="shared" si="7"/>
        <v/>
      </c>
      <c r="S30" s="159" t="str">
        <f t="shared" ref="S30:AB48" si="9">IF(D30="","",D30)</f>
        <v/>
      </c>
      <c r="T30" s="159" t="str">
        <f t="shared" si="9"/>
        <v/>
      </c>
      <c r="U30" s="160" t="str">
        <f t="shared" si="9"/>
        <v/>
      </c>
      <c r="V30" s="159" t="str">
        <f t="shared" si="9"/>
        <v/>
      </c>
      <c r="W30" s="159" t="str">
        <f t="shared" si="9"/>
        <v/>
      </c>
      <c r="X30" s="160" t="str">
        <f t="shared" si="8"/>
        <v/>
      </c>
      <c r="Y30" s="160" t="str">
        <f t="shared" si="8"/>
        <v/>
      </c>
      <c r="Z30" s="160" t="str">
        <f t="shared" si="8"/>
        <v/>
      </c>
      <c r="AA30" s="160" t="str">
        <f t="shared" si="8"/>
        <v/>
      </c>
      <c r="AB30" s="160" t="str">
        <f t="shared" si="8"/>
        <v/>
      </c>
      <c r="AC30" s="5"/>
      <c r="AD30" s="5"/>
      <c r="AF30" s="4"/>
      <c r="AG30" s="4"/>
    </row>
    <row r="31" spans="1:33" ht="20" customHeight="1">
      <c r="A31" s="348"/>
      <c r="B31" s="349"/>
      <c r="C31" s="150">
        <v>3</v>
      </c>
      <c r="D31" s="151" t="str">
        <f>IFERROR(VLOOKUP($A31,[1]選手データ!$B$20:$G$44,2,FALSE),"")</f>
        <v/>
      </c>
      <c r="E31" s="151" t="str">
        <f>IFERROR(VLOOKUP($A31,[1]選手データ!$B$20:$G$44,3,FALSE),"")</f>
        <v/>
      </c>
      <c r="F31" s="152" t="str">
        <f>IFERROR(VLOOKUP($A31,[1]選手データ!$B$20:$G$44,4,FALSE),"")</f>
        <v/>
      </c>
      <c r="G31" s="151" t="str">
        <f>IFERROR(VLOOKUP($A31,[1]選手データ!$B$20:$G$44,5,FALSE),"")</f>
        <v/>
      </c>
      <c r="H31" s="161" t="str">
        <f>IFERROR(VLOOKUP($A31,[1]選手データ!$B$20:$G$44,6,FALSE),"")</f>
        <v/>
      </c>
      <c r="I31" s="354"/>
      <c r="J31" s="152"/>
      <c r="K31" s="152"/>
      <c r="L31" s="351"/>
      <c r="M31" s="352"/>
      <c r="N31" s="353"/>
      <c r="O31" s="297"/>
      <c r="P31" s="54" t="str">
        <f t="shared" si="5"/>
        <v/>
      </c>
      <c r="Q31" s="54" t="str">
        <f t="shared" si="6"/>
        <v/>
      </c>
      <c r="R31" s="54" t="str">
        <f t="shared" si="7"/>
        <v/>
      </c>
      <c r="S31" s="159" t="str">
        <f t="shared" si="9"/>
        <v/>
      </c>
      <c r="T31" s="159" t="str">
        <f t="shared" si="9"/>
        <v/>
      </c>
      <c r="U31" s="160" t="str">
        <f t="shared" si="9"/>
        <v/>
      </c>
      <c r="V31" s="159" t="str">
        <f t="shared" si="9"/>
        <v/>
      </c>
      <c r="W31" s="159" t="str">
        <f t="shared" si="9"/>
        <v/>
      </c>
      <c r="X31" s="160" t="str">
        <f t="shared" si="8"/>
        <v/>
      </c>
      <c r="Y31" s="160" t="str">
        <f t="shared" si="8"/>
        <v/>
      </c>
      <c r="Z31" s="160" t="str">
        <f t="shared" si="8"/>
        <v/>
      </c>
      <c r="AA31" s="160" t="str">
        <f t="shared" si="8"/>
        <v/>
      </c>
      <c r="AB31" s="160" t="str">
        <f t="shared" si="8"/>
        <v/>
      </c>
      <c r="AC31" s="5"/>
      <c r="AD31" s="5"/>
      <c r="AF31" s="4"/>
      <c r="AG31" s="4"/>
    </row>
    <row r="32" spans="1:33" ht="20" customHeight="1">
      <c r="A32" s="348"/>
      <c r="B32" s="349"/>
      <c r="C32" s="150">
        <v>4</v>
      </c>
      <c r="D32" s="151" t="str">
        <f>IFERROR(VLOOKUP($A32,[1]選手データ!$B$20:$G$44,2,FALSE),"")</f>
        <v/>
      </c>
      <c r="E32" s="151" t="str">
        <f>IFERROR(VLOOKUP($A32,[1]選手データ!$B$20:$G$44,3,FALSE),"")</f>
        <v/>
      </c>
      <c r="F32" s="152" t="str">
        <f>IFERROR(VLOOKUP($A32,[1]選手データ!$B$20:$G$44,4,FALSE),"")</f>
        <v/>
      </c>
      <c r="G32" s="151" t="str">
        <f>IFERROR(VLOOKUP($A32,[1]選手データ!$B$20:$G$44,5,FALSE),"")</f>
        <v/>
      </c>
      <c r="H32" s="161" t="str">
        <f>IFERROR(VLOOKUP($A32,[1]選手データ!$B$20:$G$44,6,FALSE),"")</f>
        <v/>
      </c>
      <c r="I32" s="354"/>
      <c r="J32" s="152"/>
      <c r="K32" s="152"/>
      <c r="L32" s="351"/>
      <c r="M32" s="352"/>
      <c r="N32" s="353"/>
      <c r="O32" s="297"/>
      <c r="P32" s="54" t="str">
        <f t="shared" si="5"/>
        <v/>
      </c>
      <c r="Q32" s="54" t="str">
        <f t="shared" si="6"/>
        <v/>
      </c>
      <c r="R32" s="54" t="str">
        <f t="shared" si="7"/>
        <v/>
      </c>
      <c r="S32" s="159" t="str">
        <f t="shared" si="9"/>
        <v/>
      </c>
      <c r="T32" s="159" t="str">
        <f t="shared" si="9"/>
        <v/>
      </c>
      <c r="U32" s="160" t="str">
        <f t="shared" si="9"/>
        <v/>
      </c>
      <c r="V32" s="159" t="str">
        <f t="shared" si="9"/>
        <v/>
      </c>
      <c r="W32" s="159" t="str">
        <f t="shared" si="9"/>
        <v/>
      </c>
      <c r="X32" s="160" t="str">
        <f t="shared" si="8"/>
        <v/>
      </c>
      <c r="Y32" s="160" t="str">
        <f t="shared" si="8"/>
        <v/>
      </c>
      <c r="Z32" s="160" t="str">
        <f t="shared" si="8"/>
        <v/>
      </c>
      <c r="AA32" s="160" t="str">
        <f t="shared" si="8"/>
        <v/>
      </c>
      <c r="AB32" s="160" t="str">
        <f t="shared" si="8"/>
        <v/>
      </c>
      <c r="AC32" s="5"/>
      <c r="AD32" s="5"/>
      <c r="AF32" s="4"/>
      <c r="AG32" s="4"/>
    </row>
    <row r="33" spans="1:33" ht="20" customHeight="1">
      <c r="A33" s="348"/>
      <c r="B33" s="349"/>
      <c r="C33" s="150">
        <v>5</v>
      </c>
      <c r="D33" s="151" t="str">
        <f>IFERROR(VLOOKUP($A33,[1]選手データ!$B$20:$G$44,2,FALSE),"")</f>
        <v/>
      </c>
      <c r="E33" s="151" t="str">
        <f>IFERROR(VLOOKUP($A33,[1]選手データ!$B$20:$G$44,3,FALSE),"")</f>
        <v/>
      </c>
      <c r="F33" s="152" t="str">
        <f>IFERROR(VLOOKUP($A33,[1]選手データ!$B$20:$G$44,4,FALSE),"")</f>
        <v/>
      </c>
      <c r="G33" s="151" t="str">
        <f>IFERROR(VLOOKUP($A33,[1]選手データ!$B$20:$G$44,5,FALSE),"")</f>
        <v/>
      </c>
      <c r="H33" s="161" t="str">
        <f>IFERROR(VLOOKUP($A33,[1]選手データ!$B$20:$G$44,6,FALSE),"")</f>
        <v/>
      </c>
      <c r="I33" s="354"/>
      <c r="J33" s="152"/>
      <c r="K33" s="152"/>
      <c r="L33" s="351"/>
      <c r="M33" s="352"/>
      <c r="N33" s="353"/>
      <c r="O33" s="297"/>
      <c r="P33" s="54" t="str">
        <f t="shared" si="5"/>
        <v/>
      </c>
      <c r="Q33" s="54" t="str">
        <f t="shared" si="6"/>
        <v/>
      </c>
      <c r="R33" s="54" t="str">
        <f t="shared" si="7"/>
        <v/>
      </c>
      <c r="S33" s="159" t="str">
        <f t="shared" si="9"/>
        <v/>
      </c>
      <c r="T33" s="159" t="str">
        <f t="shared" si="9"/>
        <v/>
      </c>
      <c r="U33" s="160" t="str">
        <f t="shared" si="9"/>
        <v/>
      </c>
      <c r="V33" s="159" t="str">
        <f t="shared" si="9"/>
        <v/>
      </c>
      <c r="W33" s="159" t="str">
        <f t="shared" si="9"/>
        <v/>
      </c>
      <c r="X33" s="160" t="str">
        <f t="shared" si="8"/>
        <v/>
      </c>
      <c r="Y33" s="160" t="str">
        <f t="shared" si="8"/>
        <v/>
      </c>
      <c r="Z33" s="160" t="str">
        <f t="shared" si="8"/>
        <v/>
      </c>
      <c r="AA33" s="160" t="str">
        <f t="shared" si="8"/>
        <v/>
      </c>
      <c r="AB33" s="160" t="str">
        <f t="shared" si="8"/>
        <v/>
      </c>
      <c r="AC33" s="5"/>
      <c r="AD33" s="5"/>
      <c r="AF33" s="4"/>
      <c r="AG33" s="4"/>
    </row>
    <row r="34" spans="1:33" ht="20" customHeight="1">
      <c r="A34" s="348"/>
      <c r="B34" s="349"/>
      <c r="C34" s="150">
        <v>6</v>
      </c>
      <c r="D34" s="151" t="str">
        <f>IFERROR(VLOOKUP($A34,[1]選手データ!$B$20:$G$44,2,FALSE),"")</f>
        <v/>
      </c>
      <c r="E34" s="151" t="str">
        <f>IFERROR(VLOOKUP($A34,[1]選手データ!$B$20:$G$44,3,FALSE),"")</f>
        <v/>
      </c>
      <c r="F34" s="152" t="str">
        <f>IFERROR(VLOOKUP($A34,[1]選手データ!$B$20:$G$44,4,FALSE),"")</f>
        <v/>
      </c>
      <c r="G34" s="151" t="str">
        <f>IFERROR(VLOOKUP($A34,[1]選手データ!$B$20:$G$44,5,FALSE),"")</f>
        <v/>
      </c>
      <c r="H34" s="161" t="str">
        <f>IFERROR(VLOOKUP($A34,[1]選手データ!$B$20:$G$44,6,FALSE),"")</f>
        <v/>
      </c>
      <c r="I34" s="354"/>
      <c r="J34" s="152"/>
      <c r="K34" s="152"/>
      <c r="L34" s="351"/>
      <c r="M34" s="352"/>
      <c r="N34" s="353"/>
      <c r="O34" s="297"/>
      <c r="P34" s="54" t="str">
        <f t="shared" si="5"/>
        <v/>
      </c>
      <c r="Q34" s="54" t="str">
        <f t="shared" si="6"/>
        <v/>
      </c>
      <c r="R34" s="54" t="str">
        <f t="shared" si="7"/>
        <v/>
      </c>
      <c r="S34" s="159" t="str">
        <f t="shared" si="9"/>
        <v/>
      </c>
      <c r="T34" s="159" t="str">
        <f t="shared" si="9"/>
        <v/>
      </c>
      <c r="U34" s="160" t="str">
        <f t="shared" si="9"/>
        <v/>
      </c>
      <c r="V34" s="159" t="str">
        <f t="shared" si="9"/>
        <v/>
      </c>
      <c r="W34" s="159" t="str">
        <f t="shared" si="9"/>
        <v/>
      </c>
      <c r="X34" s="160" t="str">
        <f t="shared" si="8"/>
        <v/>
      </c>
      <c r="Y34" s="160" t="str">
        <f t="shared" si="8"/>
        <v/>
      </c>
      <c r="Z34" s="160" t="str">
        <f t="shared" si="8"/>
        <v/>
      </c>
      <c r="AA34" s="160" t="str">
        <f t="shared" si="8"/>
        <v/>
      </c>
      <c r="AB34" s="160" t="str">
        <f t="shared" si="8"/>
        <v/>
      </c>
      <c r="AC34" s="5"/>
      <c r="AD34" s="5"/>
      <c r="AF34" s="4"/>
      <c r="AG34" s="4"/>
    </row>
    <row r="35" spans="1:33" ht="20" customHeight="1">
      <c r="A35" s="348"/>
      <c r="B35" s="349"/>
      <c r="C35" s="150">
        <v>7</v>
      </c>
      <c r="D35" s="151" t="str">
        <f>IFERROR(VLOOKUP($A35,[1]選手データ!$B$20:$G$44,2,FALSE),"")</f>
        <v/>
      </c>
      <c r="E35" s="151" t="str">
        <f>IFERROR(VLOOKUP($A35,[1]選手データ!$B$20:$G$44,3,FALSE),"")</f>
        <v/>
      </c>
      <c r="F35" s="152" t="str">
        <f>IFERROR(VLOOKUP($A35,[1]選手データ!$B$20:$G$44,4,FALSE),"")</f>
        <v/>
      </c>
      <c r="G35" s="151" t="str">
        <f>IFERROR(VLOOKUP($A35,[1]選手データ!$B$20:$G$44,5,FALSE),"")</f>
        <v/>
      </c>
      <c r="H35" s="161" t="str">
        <f>IFERROR(VLOOKUP($A35,[1]選手データ!$B$20:$G$44,6,FALSE),"")</f>
        <v/>
      </c>
      <c r="I35" s="354"/>
      <c r="J35" s="152"/>
      <c r="K35" s="152"/>
      <c r="L35" s="351"/>
      <c r="M35" s="352"/>
      <c r="N35" s="353"/>
      <c r="O35" s="297"/>
      <c r="P35" s="54" t="str">
        <f t="shared" si="5"/>
        <v/>
      </c>
      <c r="Q35" s="54" t="str">
        <f t="shared" si="6"/>
        <v/>
      </c>
      <c r="R35" s="54" t="str">
        <f t="shared" si="7"/>
        <v/>
      </c>
      <c r="S35" s="159" t="str">
        <f t="shared" si="9"/>
        <v/>
      </c>
      <c r="T35" s="159" t="str">
        <f t="shared" si="9"/>
        <v/>
      </c>
      <c r="U35" s="160" t="str">
        <f t="shared" si="9"/>
        <v/>
      </c>
      <c r="V35" s="159" t="str">
        <f t="shared" si="9"/>
        <v/>
      </c>
      <c r="W35" s="159" t="str">
        <f t="shared" si="9"/>
        <v/>
      </c>
      <c r="X35" s="160" t="str">
        <f t="shared" si="8"/>
        <v/>
      </c>
      <c r="Y35" s="160" t="str">
        <f t="shared" si="8"/>
        <v/>
      </c>
      <c r="Z35" s="160" t="str">
        <f t="shared" si="8"/>
        <v/>
      </c>
      <c r="AA35" s="160" t="str">
        <f t="shared" si="8"/>
        <v/>
      </c>
      <c r="AB35" s="160" t="str">
        <f t="shared" si="8"/>
        <v/>
      </c>
      <c r="AC35" s="5"/>
      <c r="AD35" s="5"/>
      <c r="AF35" s="4"/>
      <c r="AG35" s="4"/>
    </row>
    <row r="36" spans="1:33" ht="20" customHeight="1">
      <c r="A36" s="348"/>
      <c r="B36" s="349"/>
      <c r="C36" s="150">
        <v>8</v>
      </c>
      <c r="D36" s="151" t="str">
        <f>IFERROR(VLOOKUP($A36,[1]選手データ!$B$20:$G$44,2,FALSE),"")</f>
        <v/>
      </c>
      <c r="E36" s="151" t="str">
        <f>IFERROR(VLOOKUP($A36,[1]選手データ!$B$20:$G$44,3,FALSE),"")</f>
        <v/>
      </c>
      <c r="F36" s="152" t="str">
        <f>IFERROR(VLOOKUP($A36,[1]選手データ!$B$20:$G$44,4,FALSE),"")</f>
        <v/>
      </c>
      <c r="G36" s="151" t="str">
        <f>IFERROR(VLOOKUP($A36,[1]選手データ!$B$20:$G$44,5,FALSE),"")</f>
        <v/>
      </c>
      <c r="H36" s="161" t="str">
        <f>IFERROR(VLOOKUP($A36,[1]選手データ!$B$20:$G$44,6,FALSE),"")</f>
        <v/>
      </c>
      <c r="I36" s="354"/>
      <c r="J36" s="152"/>
      <c r="K36" s="152"/>
      <c r="L36" s="351"/>
      <c r="M36" s="352"/>
      <c r="N36" s="353"/>
      <c r="O36" s="297"/>
      <c r="P36" s="54" t="str">
        <f t="shared" si="5"/>
        <v/>
      </c>
      <c r="Q36" s="54" t="str">
        <f t="shared" si="6"/>
        <v/>
      </c>
      <c r="R36" s="54" t="str">
        <f t="shared" si="7"/>
        <v/>
      </c>
      <c r="S36" s="159" t="str">
        <f t="shared" si="9"/>
        <v/>
      </c>
      <c r="T36" s="159" t="str">
        <f t="shared" si="9"/>
        <v/>
      </c>
      <c r="U36" s="160" t="str">
        <f t="shared" si="9"/>
        <v/>
      </c>
      <c r="V36" s="159" t="str">
        <f t="shared" si="9"/>
        <v/>
      </c>
      <c r="W36" s="159" t="str">
        <f t="shared" si="9"/>
        <v/>
      </c>
      <c r="X36" s="160" t="str">
        <f t="shared" si="8"/>
        <v/>
      </c>
      <c r="Y36" s="160" t="str">
        <f t="shared" si="8"/>
        <v/>
      </c>
      <c r="Z36" s="160" t="str">
        <f t="shared" si="8"/>
        <v/>
      </c>
      <c r="AA36" s="160" t="str">
        <f t="shared" si="8"/>
        <v/>
      </c>
      <c r="AB36" s="160" t="str">
        <f t="shared" si="8"/>
        <v/>
      </c>
      <c r="AC36" s="5"/>
      <c r="AD36" s="5"/>
      <c r="AF36" s="4"/>
      <c r="AG36" s="4"/>
    </row>
    <row r="37" spans="1:33" ht="20" customHeight="1">
      <c r="A37" s="348"/>
      <c r="B37" s="349"/>
      <c r="C37" s="150">
        <v>9</v>
      </c>
      <c r="D37" s="151" t="str">
        <f>IFERROR(VLOOKUP($A37,[1]選手データ!$B$20:$G$44,2,FALSE),"")</f>
        <v/>
      </c>
      <c r="E37" s="151" t="str">
        <f>IFERROR(VLOOKUP($A37,[1]選手データ!$B$20:$G$44,3,FALSE),"")</f>
        <v/>
      </c>
      <c r="F37" s="152" t="str">
        <f>IFERROR(VLOOKUP($A37,[1]選手データ!$B$20:$G$44,4,FALSE),"")</f>
        <v/>
      </c>
      <c r="G37" s="151" t="str">
        <f>IFERROR(VLOOKUP($A37,[1]選手データ!$B$20:$G$44,5,FALSE),"")</f>
        <v/>
      </c>
      <c r="H37" s="161" t="str">
        <f>IFERROR(VLOOKUP($A37,[1]選手データ!$B$20:$G$44,6,FALSE),"")</f>
        <v/>
      </c>
      <c r="I37" s="354"/>
      <c r="J37" s="152"/>
      <c r="K37" s="152"/>
      <c r="L37" s="351"/>
      <c r="M37" s="352"/>
      <c r="N37" s="353"/>
      <c r="O37" s="297"/>
      <c r="P37" s="54" t="str">
        <f t="shared" si="5"/>
        <v/>
      </c>
      <c r="Q37" s="54" t="str">
        <f t="shared" si="6"/>
        <v/>
      </c>
      <c r="R37" s="54" t="str">
        <f t="shared" si="7"/>
        <v/>
      </c>
      <c r="S37" s="159" t="str">
        <f t="shared" si="9"/>
        <v/>
      </c>
      <c r="T37" s="159" t="str">
        <f t="shared" si="9"/>
        <v/>
      </c>
      <c r="U37" s="160" t="str">
        <f t="shared" si="9"/>
        <v/>
      </c>
      <c r="V37" s="159" t="str">
        <f t="shared" si="9"/>
        <v/>
      </c>
      <c r="W37" s="159" t="str">
        <f t="shared" si="9"/>
        <v/>
      </c>
      <c r="X37" s="160" t="str">
        <f t="shared" si="8"/>
        <v/>
      </c>
      <c r="Y37" s="160" t="str">
        <f t="shared" si="8"/>
        <v/>
      </c>
      <c r="Z37" s="160" t="str">
        <f t="shared" si="8"/>
        <v/>
      </c>
      <c r="AA37" s="160" t="str">
        <f t="shared" si="8"/>
        <v/>
      </c>
      <c r="AB37" s="160" t="str">
        <f t="shared" si="8"/>
        <v/>
      </c>
      <c r="AC37" s="5"/>
      <c r="AD37" s="5"/>
      <c r="AF37" s="4"/>
      <c r="AG37" s="4"/>
    </row>
    <row r="38" spans="1:33" ht="20" customHeight="1">
      <c r="A38" s="348"/>
      <c r="B38" s="349"/>
      <c r="C38" s="150">
        <v>10</v>
      </c>
      <c r="D38" s="151" t="str">
        <f>IFERROR(VLOOKUP($A38,[1]選手データ!$B$20:$G$44,2,FALSE),"")</f>
        <v/>
      </c>
      <c r="E38" s="151" t="str">
        <f>IFERROR(VLOOKUP($A38,[1]選手データ!$B$20:$G$44,3,FALSE),"")</f>
        <v/>
      </c>
      <c r="F38" s="152" t="str">
        <f>IFERROR(VLOOKUP($A38,[1]選手データ!$B$20:$G$44,4,FALSE),"")</f>
        <v/>
      </c>
      <c r="G38" s="151" t="str">
        <f>IFERROR(VLOOKUP($A38,[1]選手データ!$B$20:$G$44,5,FALSE),"")</f>
        <v/>
      </c>
      <c r="H38" s="161" t="str">
        <f>IFERROR(VLOOKUP($A38,[1]選手データ!$B$20:$G$44,6,FALSE),"")</f>
        <v/>
      </c>
      <c r="I38" s="354"/>
      <c r="J38" s="152"/>
      <c r="K38" s="152"/>
      <c r="L38" s="355"/>
      <c r="M38" s="356"/>
      <c r="N38" s="357"/>
      <c r="O38" s="299"/>
      <c r="P38" s="54" t="str">
        <f t="shared" si="5"/>
        <v/>
      </c>
      <c r="Q38" s="54" t="str">
        <f t="shared" si="6"/>
        <v/>
      </c>
      <c r="R38" s="54" t="str">
        <f t="shared" si="7"/>
        <v/>
      </c>
      <c r="S38" s="159" t="str">
        <f t="shared" si="9"/>
        <v/>
      </c>
      <c r="T38" s="159" t="str">
        <f t="shared" si="9"/>
        <v/>
      </c>
      <c r="U38" s="160" t="str">
        <f t="shared" si="9"/>
        <v/>
      </c>
      <c r="V38" s="159" t="str">
        <f t="shared" si="9"/>
        <v/>
      </c>
      <c r="W38" s="159" t="str">
        <f t="shared" si="9"/>
        <v/>
      </c>
      <c r="X38" s="160" t="str">
        <f t="shared" si="8"/>
        <v/>
      </c>
      <c r="Y38" s="160" t="str">
        <f t="shared" si="8"/>
        <v/>
      </c>
      <c r="Z38" s="160" t="str">
        <f t="shared" si="8"/>
        <v/>
      </c>
      <c r="AA38" s="160" t="str">
        <f t="shared" si="8"/>
        <v/>
      </c>
      <c r="AB38" s="160" t="str">
        <f t="shared" si="8"/>
        <v/>
      </c>
      <c r="AC38" s="5"/>
      <c r="AD38" s="5"/>
      <c r="AF38" s="4"/>
      <c r="AG38" s="4"/>
    </row>
    <row r="39" spans="1:33" ht="20" customHeight="1">
      <c r="A39" s="348"/>
      <c r="B39" s="349"/>
      <c r="C39" s="150">
        <v>11</v>
      </c>
      <c r="D39" s="151" t="str">
        <f>IFERROR(VLOOKUP($A39,[1]選手データ!$B$20:$G$44,2,FALSE),"")</f>
        <v/>
      </c>
      <c r="E39" s="151" t="str">
        <f>IFERROR(VLOOKUP($A39,[1]選手データ!$B$20:$G$44,3,FALSE),"")</f>
        <v/>
      </c>
      <c r="F39" s="152" t="str">
        <f>IFERROR(VLOOKUP($A39,[1]選手データ!$B$20:$G$44,4,FALSE),"")</f>
        <v/>
      </c>
      <c r="G39" s="151" t="str">
        <f>IFERROR(VLOOKUP($A39,[1]選手データ!$B$20:$G$44,5,FALSE),"")</f>
        <v/>
      </c>
      <c r="H39" s="161" t="str">
        <f>IFERROR(VLOOKUP($A39,[1]選手データ!$B$20:$G$44,6,FALSE),"")</f>
        <v/>
      </c>
      <c r="I39" s="354"/>
      <c r="J39" s="152"/>
      <c r="K39" s="152"/>
      <c r="L39" s="355"/>
      <c r="M39" s="356"/>
      <c r="N39" s="357"/>
      <c r="O39" s="299"/>
      <c r="P39" s="54" t="str">
        <f t="shared" si="5"/>
        <v/>
      </c>
      <c r="Q39" s="54" t="str">
        <f t="shared" si="6"/>
        <v/>
      </c>
      <c r="R39" s="54" t="str">
        <f t="shared" si="7"/>
        <v/>
      </c>
      <c r="S39" s="159" t="str">
        <f t="shared" si="9"/>
        <v/>
      </c>
      <c r="T39" s="159" t="str">
        <f t="shared" si="9"/>
        <v/>
      </c>
      <c r="U39" s="160" t="str">
        <f t="shared" si="9"/>
        <v/>
      </c>
      <c r="V39" s="159" t="str">
        <f t="shared" si="9"/>
        <v/>
      </c>
      <c r="W39" s="159" t="str">
        <f t="shared" si="9"/>
        <v/>
      </c>
      <c r="X39" s="160" t="str">
        <f t="shared" si="8"/>
        <v/>
      </c>
      <c r="Y39" s="160" t="str">
        <f t="shared" si="8"/>
        <v/>
      </c>
      <c r="Z39" s="160" t="str">
        <f t="shared" si="8"/>
        <v/>
      </c>
      <c r="AA39" s="160" t="str">
        <f t="shared" si="8"/>
        <v/>
      </c>
      <c r="AB39" s="160" t="str">
        <f t="shared" si="8"/>
        <v/>
      </c>
      <c r="AC39" s="5"/>
      <c r="AD39" s="5"/>
      <c r="AF39" s="4"/>
      <c r="AG39" s="4"/>
    </row>
    <row r="40" spans="1:33" ht="20" customHeight="1">
      <c r="A40" s="348"/>
      <c r="B40" s="349"/>
      <c r="C40" s="150">
        <v>12</v>
      </c>
      <c r="D40" s="151" t="str">
        <f>IFERROR(VLOOKUP($A40,[1]選手データ!$B$20:$G$44,2,FALSE),"")</f>
        <v/>
      </c>
      <c r="E40" s="151" t="str">
        <f>IFERROR(VLOOKUP($A40,[1]選手データ!$B$20:$G$44,3,FALSE),"")</f>
        <v/>
      </c>
      <c r="F40" s="152" t="str">
        <f>IFERROR(VLOOKUP($A40,[1]選手データ!$B$20:$G$44,4,FALSE),"")</f>
        <v/>
      </c>
      <c r="G40" s="151" t="str">
        <f>IFERROR(VLOOKUP($A40,[1]選手データ!$B$20:$G$44,5,FALSE),"")</f>
        <v/>
      </c>
      <c r="H40" s="161" t="str">
        <f>IFERROR(VLOOKUP($A40,[1]選手データ!$B$20:$G$44,6,FALSE),"")</f>
        <v/>
      </c>
      <c r="I40" s="354"/>
      <c r="J40" s="152"/>
      <c r="K40" s="152"/>
      <c r="L40" s="351"/>
      <c r="M40" s="352"/>
      <c r="N40" s="353"/>
      <c r="O40" s="297"/>
      <c r="P40" s="54" t="str">
        <f t="shared" si="5"/>
        <v/>
      </c>
      <c r="Q40" s="54" t="str">
        <f t="shared" si="6"/>
        <v/>
      </c>
      <c r="R40" s="54" t="str">
        <f t="shared" si="7"/>
        <v/>
      </c>
      <c r="S40" s="159" t="str">
        <f t="shared" si="9"/>
        <v/>
      </c>
      <c r="T40" s="159" t="str">
        <f t="shared" si="9"/>
        <v/>
      </c>
      <c r="U40" s="160" t="str">
        <f t="shared" si="9"/>
        <v/>
      </c>
      <c r="V40" s="159" t="str">
        <f t="shared" si="9"/>
        <v/>
      </c>
      <c r="W40" s="159" t="str">
        <f t="shared" si="9"/>
        <v/>
      </c>
      <c r="X40" s="160" t="str">
        <f t="shared" si="8"/>
        <v/>
      </c>
      <c r="Y40" s="160" t="str">
        <f t="shared" si="8"/>
        <v/>
      </c>
      <c r="Z40" s="160" t="str">
        <f t="shared" si="8"/>
        <v/>
      </c>
      <c r="AA40" s="160" t="str">
        <f t="shared" si="8"/>
        <v/>
      </c>
      <c r="AB40" s="160" t="str">
        <f t="shared" si="8"/>
        <v/>
      </c>
      <c r="AC40" s="5"/>
      <c r="AD40" s="5"/>
      <c r="AF40" s="4"/>
      <c r="AG40" s="4"/>
    </row>
    <row r="41" spans="1:33" ht="20" customHeight="1">
      <c r="A41" s="348"/>
      <c r="B41" s="349"/>
      <c r="C41" s="150">
        <v>13</v>
      </c>
      <c r="D41" s="151" t="str">
        <f>IFERROR(VLOOKUP($A41,[1]選手データ!$B$20:$G$44,2,FALSE),"")</f>
        <v/>
      </c>
      <c r="E41" s="151" t="str">
        <f>IFERROR(VLOOKUP($A41,[1]選手データ!$B$20:$G$44,3,FALSE),"")</f>
        <v/>
      </c>
      <c r="F41" s="152" t="str">
        <f>IFERROR(VLOOKUP($A41,[1]選手データ!$B$20:$G$44,4,FALSE),"")</f>
        <v/>
      </c>
      <c r="G41" s="151" t="str">
        <f>IFERROR(VLOOKUP($A41,[1]選手データ!$B$20:$G$44,5,FALSE),"")</f>
        <v/>
      </c>
      <c r="H41" s="161" t="str">
        <f>IFERROR(VLOOKUP($A41,[1]選手データ!$B$20:$G$44,6,FALSE),"")</f>
        <v/>
      </c>
      <c r="I41" s="354"/>
      <c r="J41" s="152"/>
      <c r="K41" s="152"/>
      <c r="L41" s="351"/>
      <c r="M41" s="352"/>
      <c r="N41" s="353"/>
      <c r="O41" s="297"/>
      <c r="P41" s="54" t="str">
        <f t="shared" si="5"/>
        <v/>
      </c>
      <c r="Q41" s="54" t="str">
        <f t="shared" si="6"/>
        <v/>
      </c>
      <c r="R41" s="54" t="str">
        <f t="shared" si="7"/>
        <v/>
      </c>
      <c r="S41" s="159" t="str">
        <f t="shared" si="9"/>
        <v/>
      </c>
      <c r="T41" s="159" t="str">
        <f t="shared" si="9"/>
        <v/>
      </c>
      <c r="U41" s="160" t="str">
        <f t="shared" si="9"/>
        <v/>
      </c>
      <c r="V41" s="159" t="str">
        <f t="shared" si="9"/>
        <v/>
      </c>
      <c r="W41" s="159" t="str">
        <f t="shared" si="9"/>
        <v/>
      </c>
      <c r="X41" s="160" t="str">
        <f t="shared" si="8"/>
        <v/>
      </c>
      <c r="Y41" s="160" t="str">
        <f t="shared" si="8"/>
        <v/>
      </c>
      <c r="Z41" s="160" t="str">
        <f t="shared" si="8"/>
        <v/>
      </c>
      <c r="AA41" s="160" t="str">
        <f t="shared" si="8"/>
        <v/>
      </c>
      <c r="AB41" s="160" t="str">
        <f t="shared" si="8"/>
        <v/>
      </c>
      <c r="AC41" s="5"/>
      <c r="AD41" s="5"/>
      <c r="AF41" s="4"/>
      <c r="AG41" s="4"/>
    </row>
    <row r="42" spans="1:33" ht="20" customHeight="1">
      <c r="A42" s="348"/>
      <c r="B42" s="349"/>
      <c r="C42" s="150">
        <v>14</v>
      </c>
      <c r="D42" s="151" t="str">
        <f>IFERROR(VLOOKUP($A42,[1]選手データ!$B$20:$G$44,2,FALSE),"")</f>
        <v/>
      </c>
      <c r="E42" s="151" t="str">
        <f>IFERROR(VLOOKUP($A42,[1]選手データ!$B$20:$G$44,3,FALSE),"")</f>
        <v/>
      </c>
      <c r="F42" s="152" t="str">
        <f>IFERROR(VLOOKUP($A42,[1]選手データ!$B$20:$G$44,4,FALSE),"")</f>
        <v/>
      </c>
      <c r="G42" s="151" t="str">
        <f>IFERROR(VLOOKUP($A42,[1]選手データ!$B$20:$G$44,5,FALSE),"")</f>
        <v/>
      </c>
      <c r="H42" s="161" t="str">
        <f>IFERROR(VLOOKUP($A42,[1]選手データ!$B$20:$G$44,6,FALSE),"")</f>
        <v/>
      </c>
      <c r="I42" s="354"/>
      <c r="J42" s="152"/>
      <c r="K42" s="152"/>
      <c r="L42" s="351"/>
      <c r="M42" s="352"/>
      <c r="N42" s="353"/>
      <c r="O42" s="297"/>
      <c r="P42" s="54" t="str">
        <f t="shared" si="5"/>
        <v/>
      </c>
      <c r="Q42" s="54" t="str">
        <f t="shared" si="6"/>
        <v/>
      </c>
      <c r="R42" s="54" t="str">
        <f t="shared" si="7"/>
        <v/>
      </c>
      <c r="S42" s="159" t="str">
        <f t="shared" si="9"/>
        <v/>
      </c>
      <c r="T42" s="159" t="str">
        <f t="shared" si="9"/>
        <v/>
      </c>
      <c r="U42" s="160" t="str">
        <f t="shared" si="9"/>
        <v/>
      </c>
      <c r="V42" s="159" t="str">
        <f t="shared" si="9"/>
        <v/>
      </c>
      <c r="W42" s="159" t="str">
        <f t="shared" si="9"/>
        <v/>
      </c>
      <c r="X42" s="160" t="str">
        <f t="shared" si="8"/>
        <v/>
      </c>
      <c r="Y42" s="160" t="str">
        <f t="shared" si="8"/>
        <v/>
      </c>
      <c r="Z42" s="160" t="str">
        <f t="shared" si="8"/>
        <v/>
      </c>
      <c r="AA42" s="160" t="str">
        <f t="shared" si="8"/>
        <v/>
      </c>
      <c r="AB42" s="160" t="str">
        <f t="shared" si="8"/>
        <v/>
      </c>
      <c r="AC42" s="5"/>
      <c r="AD42" s="5"/>
      <c r="AF42" s="4"/>
      <c r="AG42" s="4"/>
    </row>
    <row r="43" spans="1:33" ht="20" customHeight="1">
      <c r="A43" s="348"/>
      <c r="B43" s="349"/>
      <c r="C43" s="150">
        <v>15</v>
      </c>
      <c r="D43" s="151" t="str">
        <f>IFERROR(VLOOKUP($A43,[1]選手データ!$B$20:$G$44,2,FALSE),"")</f>
        <v/>
      </c>
      <c r="E43" s="151" t="str">
        <f>IFERROR(VLOOKUP($A43,[1]選手データ!$B$20:$G$44,3,FALSE),"")</f>
        <v/>
      </c>
      <c r="F43" s="152" t="str">
        <f>IFERROR(VLOOKUP($A43,[1]選手データ!$B$20:$G$44,4,FALSE),"")</f>
        <v/>
      </c>
      <c r="G43" s="151" t="str">
        <f>IFERROR(VLOOKUP($A43,[1]選手データ!$B$20:$G$44,5,FALSE),"")</f>
        <v/>
      </c>
      <c r="H43" s="161" t="str">
        <f>IFERROR(VLOOKUP($A43,[1]選手データ!$B$20:$G$44,6,FALSE),"")</f>
        <v/>
      </c>
      <c r="I43" s="354"/>
      <c r="J43" s="152"/>
      <c r="K43" s="152"/>
      <c r="L43" s="351"/>
      <c r="M43" s="352"/>
      <c r="N43" s="353"/>
      <c r="O43" s="297"/>
      <c r="P43" s="54" t="str">
        <f t="shared" si="5"/>
        <v/>
      </c>
      <c r="Q43" s="54" t="str">
        <f t="shared" si="6"/>
        <v/>
      </c>
      <c r="R43" s="54" t="str">
        <f t="shared" si="7"/>
        <v/>
      </c>
      <c r="S43" s="159" t="str">
        <f t="shared" si="9"/>
        <v/>
      </c>
      <c r="T43" s="159" t="str">
        <f t="shared" si="9"/>
        <v/>
      </c>
      <c r="U43" s="160" t="str">
        <f t="shared" si="9"/>
        <v/>
      </c>
      <c r="V43" s="159" t="str">
        <f t="shared" si="9"/>
        <v/>
      </c>
      <c r="W43" s="159" t="str">
        <f t="shared" si="9"/>
        <v/>
      </c>
      <c r="X43" s="160" t="str">
        <f t="shared" si="8"/>
        <v/>
      </c>
      <c r="Y43" s="160" t="str">
        <f t="shared" si="8"/>
        <v/>
      </c>
      <c r="Z43" s="160" t="str">
        <f t="shared" si="8"/>
        <v/>
      </c>
      <c r="AA43" s="160" t="str">
        <f t="shared" si="8"/>
        <v/>
      </c>
      <c r="AB43" s="160" t="str">
        <f t="shared" si="8"/>
        <v/>
      </c>
      <c r="AC43" s="5"/>
      <c r="AD43" s="5"/>
      <c r="AF43" s="4"/>
      <c r="AG43" s="4"/>
    </row>
    <row r="44" spans="1:33" ht="20" customHeight="1">
      <c r="A44" s="348"/>
      <c r="B44" s="349"/>
      <c r="C44" s="150">
        <v>16</v>
      </c>
      <c r="D44" s="151" t="str">
        <f>IFERROR(VLOOKUP($A44,[1]選手データ!$B$20:$G$44,2,FALSE),"")</f>
        <v/>
      </c>
      <c r="E44" s="151" t="str">
        <f>IFERROR(VLOOKUP($A44,[1]選手データ!$B$20:$G$44,3,FALSE),"")</f>
        <v/>
      </c>
      <c r="F44" s="152" t="str">
        <f>IFERROR(VLOOKUP($A44,[1]選手データ!$B$20:$G$44,4,FALSE),"")</f>
        <v/>
      </c>
      <c r="G44" s="151" t="str">
        <f>IFERROR(VLOOKUP($A44,[1]選手データ!$B$20:$G$44,5,FALSE),"")</f>
        <v/>
      </c>
      <c r="H44" s="161" t="str">
        <f>IFERROR(VLOOKUP($A44,[1]選手データ!$B$20:$G$44,6,FALSE),"")</f>
        <v/>
      </c>
      <c r="I44" s="354"/>
      <c r="J44" s="152"/>
      <c r="K44" s="152"/>
      <c r="L44" s="351"/>
      <c r="M44" s="352"/>
      <c r="N44" s="353"/>
      <c r="O44" s="297"/>
      <c r="P44" s="54" t="str">
        <f t="shared" si="5"/>
        <v/>
      </c>
      <c r="Q44" s="54" t="str">
        <f t="shared" si="6"/>
        <v/>
      </c>
      <c r="R44" s="54" t="str">
        <f t="shared" si="7"/>
        <v/>
      </c>
      <c r="S44" s="159" t="str">
        <f t="shared" si="9"/>
        <v/>
      </c>
      <c r="T44" s="159" t="str">
        <f t="shared" si="9"/>
        <v/>
      </c>
      <c r="U44" s="160" t="str">
        <f t="shared" si="9"/>
        <v/>
      </c>
      <c r="V44" s="159" t="str">
        <f t="shared" si="9"/>
        <v/>
      </c>
      <c r="W44" s="159" t="str">
        <f t="shared" si="9"/>
        <v/>
      </c>
      <c r="X44" s="160" t="str">
        <f t="shared" si="8"/>
        <v/>
      </c>
      <c r="Y44" s="160" t="str">
        <f t="shared" si="8"/>
        <v/>
      </c>
      <c r="Z44" s="160" t="str">
        <f t="shared" si="8"/>
        <v/>
      </c>
      <c r="AA44" s="160" t="str">
        <f t="shared" si="8"/>
        <v/>
      </c>
      <c r="AB44" s="160" t="str">
        <f t="shared" si="8"/>
        <v/>
      </c>
      <c r="AC44" s="5"/>
      <c r="AD44" s="5"/>
      <c r="AF44" s="4"/>
      <c r="AG44" s="4"/>
    </row>
    <row r="45" spans="1:33" ht="20" customHeight="1">
      <c r="A45" s="348"/>
      <c r="B45" s="349"/>
      <c r="C45" s="150">
        <v>17</v>
      </c>
      <c r="D45" s="151" t="str">
        <f>IFERROR(VLOOKUP($A45,[1]選手データ!$B$20:$G$44,2,FALSE),"")</f>
        <v/>
      </c>
      <c r="E45" s="151" t="str">
        <f>IFERROR(VLOOKUP($A45,[1]選手データ!$B$20:$G$44,3,FALSE),"")</f>
        <v/>
      </c>
      <c r="F45" s="152" t="str">
        <f>IFERROR(VLOOKUP($A45,[1]選手データ!$B$20:$G$44,4,FALSE),"")</f>
        <v/>
      </c>
      <c r="G45" s="151" t="str">
        <f>IFERROR(VLOOKUP($A45,[1]選手データ!$B$20:$G$44,5,FALSE),"")</f>
        <v/>
      </c>
      <c r="H45" s="161" t="str">
        <f>IFERROR(VLOOKUP($A45,[1]選手データ!$B$20:$G$44,6,FALSE),"")</f>
        <v/>
      </c>
      <c r="I45" s="354"/>
      <c r="J45" s="152"/>
      <c r="K45" s="152"/>
      <c r="L45" s="351"/>
      <c r="M45" s="352"/>
      <c r="N45" s="353"/>
      <c r="O45" s="297"/>
      <c r="P45" s="54" t="str">
        <f t="shared" si="5"/>
        <v/>
      </c>
      <c r="Q45" s="54" t="str">
        <f t="shared" si="6"/>
        <v/>
      </c>
      <c r="R45" s="54" t="str">
        <f t="shared" si="7"/>
        <v/>
      </c>
      <c r="S45" s="159" t="str">
        <f t="shared" si="9"/>
        <v/>
      </c>
      <c r="T45" s="159" t="str">
        <f t="shared" si="9"/>
        <v/>
      </c>
      <c r="U45" s="160" t="str">
        <f t="shared" si="9"/>
        <v/>
      </c>
      <c r="V45" s="159" t="str">
        <f t="shared" si="9"/>
        <v/>
      </c>
      <c r="W45" s="159" t="str">
        <f t="shared" si="9"/>
        <v/>
      </c>
      <c r="X45" s="160" t="str">
        <f t="shared" si="9"/>
        <v/>
      </c>
      <c r="Y45" s="160" t="str">
        <f t="shared" si="9"/>
        <v/>
      </c>
      <c r="Z45" s="160" t="str">
        <f t="shared" si="9"/>
        <v/>
      </c>
      <c r="AA45" s="160" t="str">
        <f t="shared" si="9"/>
        <v/>
      </c>
      <c r="AB45" s="160" t="str">
        <f t="shared" si="9"/>
        <v/>
      </c>
      <c r="AC45" s="5"/>
      <c r="AD45" s="5"/>
      <c r="AF45" s="4"/>
      <c r="AG45" s="4"/>
    </row>
    <row r="46" spans="1:33" ht="20" customHeight="1">
      <c r="A46" s="348"/>
      <c r="B46" s="349"/>
      <c r="C46" s="150">
        <v>18</v>
      </c>
      <c r="D46" s="151" t="str">
        <f>IFERROR(VLOOKUP($A46,[1]選手データ!$B$20:$G$44,2,FALSE),"")</f>
        <v/>
      </c>
      <c r="E46" s="151" t="str">
        <f>IFERROR(VLOOKUP($A46,[1]選手データ!$B$20:$G$44,3,FALSE),"")</f>
        <v/>
      </c>
      <c r="F46" s="152" t="str">
        <f>IFERROR(VLOOKUP($A46,[1]選手データ!$B$20:$G$44,4,FALSE),"")</f>
        <v/>
      </c>
      <c r="G46" s="151" t="str">
        <f>IFERROR(VLOOKUP($A46,[1]選手データ!$B$20:$G$44,5,FALSE),"")</f>
        <v/>
      </c>
      <c r="H46" s="161" t="str">
        <f>IFERROR(VLOOKUP($A46,[1]選手データ!$B$20:$G$44,6,FALSE),"")</f>
        <v/>
      </c>
      <c r="I46" s="354"/>
      <c r="J46" s="152"/>
      <c r="K46" s="152"/>
      <c r="L46" s="351"/>
      <c r="M46" s="352"/>
      <c r="N46" s="353"/>
      <c r="O46" s="297"/>
      <c r="P46" s="54" t="str">
        <f t="shared" si="5"/>
        <v/>
      </c>
      <c r="Q46" s="54" t="str">
        <f t="shared" si="6"/>
        <v/>
      </c>
      <c r="R46" s="54" t="str">
        <f t="shared" si="7"/>
        <v/>
      </c>
      <c r="S46" s="159" t="str">
        <f t="shared" si="9"/>
        <v/>
      </c>
      <c r="T46" s="159" t="str">
        <f t="shared" si="9"/>
        <v/>
      </c>
      <c r="U46" s="160" t="str">
        <f t="shared" si="9"/>
        <v/>
      </c>
      <c r="V46" s="159" t="str">
        <f t="shared" si="9"/>
        <v/>
      </c>
      <c r="W46" s="159" t="str">
        <f t="shared" si="9"/>
        <v/>
      </c>
      <c r="X46" s="160" t="str">
        <f t="shared" si="9"/>
        <v/>
      </c>
      <c r="Y46" s="160" t="str">
        <f t="shared" si="9"/>
        <v/>
      </c>
      <c r="Z46" s="160" t="str">
        <f t="shared" si="9"/>
        <v/>
      </c>
      <c r="AA46" s="160" t="str">
        <f t="shared" si="9"/>
        <v/>
      </c>
      <c r="AB46" s="160" t="str">
        <f t="shared" si="9"/>
        <v/>
      </c>
      <c r="AC46" s="5"/>
      <c r="AD46" s="5"/>
      <c r="AF46" s="4"/>
      <c r="AG46" s="4"/>
    </row>
    <row r="47" spans="1:33" ht="20" customHeight="1">
      <c r="A47" s="348"/>
      <c r="B47" s="349"/>
      <c r="C47" s="150">
        <v>19</v>
      </c>
      <c r="D47" s="151" t="str">
        <f>IFERROR(VLOOKUP($A47,[1]選手データ!$B$20:$G$44,2,FALSE),"")</f>
        <v/>
      </c>
      <c r="E47" s="151" t="str">
        <f>IFERROR(VLOOKUP($A47,[1]選手データ!$B$20:$G$44,3,FALSE),"")</f>
        <v/>
      </c>
      <c r="F47" s="152" t="str">
        <f>IFERROR(VLOOKUP($A47,[1]選手データ!$B$20:$G$44,4,FALSE),"")</f>
        <v/>
      </c>
      <c r="G47" s="151" t="str">
        <f>IFERROR(VLOOKUP($A47,[1]選手データ!$B$20:$G$44,5,FALSE),"")</f>
        <v/>
      </c>
      <c r="H47" s="161" t="str">
        <f>IFERROR(VLOOKUP($A47,[1]選手データ!$B$20:$G$44,6,FALSE),"")</f>
        <v/>
      </c>
      <c r="I47" s="354"/>
      <c r="J47" s="152"/>
      <c r="K47" s="152"/>
      <c r="L47" s="351"/>
      <c r="M47" s="352"/>
      <c r="N47" s="353"/>
      <c r="O47" s="297"/>
      <c r="P47" s="54" t="str">
        <f t="shared" si="5"/>
        <v/>
      </c>
      <c r="Q47" s="54" t="str">
        <f t="shared" si="6"/>
        <v/>
      </c>
      <c r="R47" s="54" t="str">
        <f t="shared" si="7"/>
        <v/>
      </c>
      <c r="S47" s="159" t="str">
        <f t="shared" si="9"/>
        <v/>
      </c>
      <c r="T47" s="159" t="str">
        <f t="shared" si="9"/>
        <v/>
      </c>
      <c r="U47" s="160" t="str">
        <f t="shared" si="9"/>
        <v/>
      </c>
      <c r="V47" s="159" t="str">
        <f t="shared" si="9"/>
        <v/>
      </c>
      <c r="W47" s="159" t="str">
        <f t="shared" si="9"/>
        <v/>
      </c>
      <c r="X47" s="160" t="str">
        <f t="shared" si="9"/>
        <v/>
      </c>
      <c r="Y47" s="160" t="str">
        <f t="shared" si="9"/>
        <v/>
      </c>
      <c r="Z47" s="160" t="str">
        <f t="shared" si="9"/>
        <v/>
      </c>
      <c r="AA47" s="160" t="str">
        <f t="shared" si="9"/>
        <v/>
      </c>
      <c r="AB47" s="160" t="str">
        <f t="shared" si="9"/>
        <v/>
      </c>
      <c r="AC47" s="5"/>
      <c r="AD47" s="5"/>
      <c r="AF47" s="4"/>
      <c r="AG47" s="4"/>
    </row>
    <row r="48" spans="1:33" ht="20" customHeight="1" thickBot="1">
      <c r="A48" s="348"/>
      <c r="B48" s="349"/>
      <c r="C48" s="167">
        <v>20</v>
      </c>
      <c r="D48" s="168" t="str">
        <f>IFERROR(VLOOKUP($A48,[1]選手データ!$B$20:$G$44,2,FALSE),"")</f>
        <v/>
      </c>
      <c r="E48" s="168" t="str">
        <f>IFERROR(VLOOKUP($A48,[1]選手データ!$B$20:$G$44,3,FALSE),"")</f>
        <v/>
      </c>
      <c r="F48" s="152" t="str">
        <f>IFERROR(VLOOKUP($A48,[1]選手データ!$B$20:$G$44,4,FALSE),"")</f>
        <v/>
      </c>
      <c r="G48" s="168" t="str">
        <f>IFERROR(VLOOKUP($A48,[1]選手データ!$B$20:$G$44,5,FALSE),"")</f>
        <v/>
      </c>
      <c r="H48" s="169" t="str">
        <f>IFERROR(VLOOKUP($A48,[1]選手データ!$B$20:$G$44,6,FALSE),"")</f>
        <v/>
      </c>
      <c r="I48" s="358"/>
      <c r="J48" s="359"/>
      <c r="K48" s="359"/>
      <c r="L48" s="360"/>
      <c r="M48" s="361"/>
      <c r="N48" s="357"/>
      <c r="O48" s="299"/>
      <c r="P48" s="54" t="str">
        <f t="shared" si="5"/>
        <v/>
      </c>
      <c r="Q48" s="54" t="str">
        <f t="shared" si="6"/>
        <v/>
      </c>
      <c r="R48" s="54" t="str">
        <f t="shared" si="7"/>
        <v/>
      </c>
      <c r="S48" s="159" t="str">
        <f t="shared" si="9"/>
        <v/>
      </c>
      <c r="T48" s="159" t="str">
        <f t="shared" si="9"/>
        <v/>
      </c>
      <c r="U48" s="160" t="str">
        <f t="shared" si="9"/>
        <v/>
      </c>
      <c r="V48" s="159" t="str">
        <f t="shared" si="9"/>
        <v/>
      </c>
      <c r="W48" s="159" t="str">
        <f t="shared" si="9"/>
        <v/>
      </c>
      <c r="X48" s="160" t="str">
        <f t="shared" si="9"/>
        <v/>
      </c>
      <c r="Y48" s="160" t="str">
        <f t="shared" si="9"/>
        <v/>
      </c>
      <c r="Z48" s="160" t="str">
        <f t="shared" si="9"/>
        <v/>
      </c>
      <c r="AA48" s="160" t="str">
        <f t="shared" si="9"/>
        <v/>
      </c>
      <c r="AB48" s="160" t="str">
        <f t="shared" si="9"/>
        <v/>
      </c>
      <c r="AC48" s="5"/>
      <c r="AD48" s="5"/>
      <c r="AF48" s="4"/>
      <c r="AG48" s="4"/>
    </row>
    <row r="49" spans="2:31" s="5" customFormat="1" ht="110" customHeight="1">
      <c r="B49" s="310"/>
      <c r="C49" s="362" t="s">
        <v>50</v>
      </c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176"/>
      <c r="R49" s="54"/>
      <c r="AC49" s="4"/>
      <c r="AD49" s="4"/>
      <c r="AE49" s="4"/>
    </row>
    <row r="50" spans="2:31" s="5" customFormat="1" ht="15" thickBot="1">
      <c r="B50" s="364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182"/>
      <c r="AC50" s="4"/>
      <c r="AD50" s="4"/>
      <c r="AE50" s="4"/>
    </row>
    <row r="51" spans="2:31" s="5" customFormat="1" ht="15" thickTop="1">
      <c r="B5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AC51" s="4"/>
      <c r="AD51" s="4"/>
      <c r="AE51" s="4"/>
    </row>
    <row r="52" spans="2:31" s="5" customFormat="1">
      <c r="B5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AC52" s="4"/>
      <c r="AD52" s="4"/>
      <c r="AE52" s="4"/>
    </row>
    <row r="53" spans="2:31" s="5" customFormat="1">
      <c r="B53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AC53" s="4"/>
      <c r="AD53" s="4"/>
      <c r="AE53" s="4"/>
    </row>
    <row r="54" spans="2:31" s="5" customFormat="1">
      <c r="B54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AC54" s="4"/>
      <c r="AD54" s="4"/>
      <c r="AE54" s="4"/>
    </row>
    <row r="55" spans="2:31" s="5" customFormat="1">
      <c r="B55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AC55" s="4"/>
      <c r="AD55" s="4"/>
      <c r="AE55" s="4"/>
    </row>
    <row r="56" spans="2:31" s="5" customFormat="1">
      <c r="B56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AC56" s="4"/>
      <c r="AD56" s="4"/>
      <c r="AE56" s="4"/>
    </row>
    <row r="57" spans="2:31" s="5" customFormat="1">
      <c r="B57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AC57" s="4"/>
      <c r="AD57" s="4"/>
      <c r="AE57" s="4"/>
    </row>
    <row r="58" spans="2:31" s="5" customFormat="1">
      <c r="B58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AC58" s="4"/>
      <c r="AD58" s="4"/>
      <c r="AE58" s="4"/>
    </row>
    <row r="59" spans="2:31" s="5" customFormat="1" ht="14" customHeight="1">
      <c r="B59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AC59" s="4"/>
      <c r="AD59" s="4"/>
      <c r="AE59" s="4"/>
    </row>
    <row r="60" spans="2:31" s="5" customFormat="1" ht="14" customHeight="1">
      <c r="B60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AC60" s="4"/>
      <c r="AD60" s="4"/>
      <c r="AE60" s="4"/>
    </row>
    <row r="61" spans="2:31" s="5" customFormat="1" ht="14" customHeight="1">
      <c r="B6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AC61" s="4"/>
      <c r="AD61" s="4"/>
      <c r="AE61" s="4"/>
    </row>
    <row r="62" spans="2:31" s="5" customFormat="1" ht="14" customHeight="1">
      <c r="B6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AC62" s="4"/>
      <c r="AD62" s="4"/>
      <c r="AE62" s="4"/>
    </row>
    <row r="63" spans="2:31" s="5" customFormat="1">
      <c r="B63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AC63" s="4"/>
      <c r="AD63" s="4"/>
      <c r="AE63" s="4"/>
    </row>
    <row r="64" spans="2:31" s="5" customFormat="1">
      <c r="B64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AC64" s="4"/>
      <c r="AD64" s="4"/>
      <c r="AE64" s="4"/>
    </row>
    <row r="65" spans="3:31"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</row>
    <row r="66" spans="3:31">
      <c r="C66" s="182"/>
      <c r="D66" s="182"/>
      <c r="E66" s="182"/>
      <c r="F66" s="182"/>
      <c r="I66" s="182"/>
      <c r="J66" s="182"/>
      <c r="K66" s="182"/>
      <c r="L66" s="182"/>
      <c r="M66" s="182"/>
      <c r="N66" s="182"/>
      <c r="O66" s="182"/>
    </row>
    <row r="67" spans="3:31"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/>
      <c r="AD67"/>
      <c r="AE67"/>
    </row>
    <row r="68" spans="3:31"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/>
      <c r="AD68"/>
      <c r="AE68"/>
    </row>
    <row r="69" spans="3:31"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/>
      <c r="AD69"/>
      <c r="AE69"/>
    </row>
    <row r="70" spans="3:31"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/>
      <c r="AD70"/>
      <c r="AE70"/>
    </row>
    <row r="71" spans="3:31"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/>
      <c r="AD71"/>
      <c r="AE71"/>
    </row>
    <row r="72" spans="3:31"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/>
      <c r="AD72"/>
      <c r="AE72"/>
    </row>
    <row r="73" spans="3:31"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/>
      <c r="AD73"/>
      <c r="AE73"/>
    </row>
    <row r="74" spans="3:31"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/>
      <c r="AD74"/>
      <c r="AE74"/>
    </row>
    <row r="75" spans="3:31"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/>
      <c r="AD75"/>
      <c r="AE75"/>
    </row>
    <row r="76" spans="3:31"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/>
      <c r="AD76"/>
      <c r="AE76"/>
    </row>
    <row r="77" spans="3:31"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/>
      <c r="AD77"/>
      <c r="AE77"/>
    </row>
    <row r="78" spans="3:31"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/>
      <c r="AD78"/>
      <c r="AE78"/>
    </row>
    <row r="79" spans="3:31"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/>
      <c r="AD79"/>
      <c r="AE79"/>
    </row>
    <row r="80" spans="3:31"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/>
      <c r="AD80"/>
      <c r="AE80"/>
    </row>
    <row r="81" spans="16:31"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/>
      <c r="AD81"/>
      <c r="AE81"/>
    </row>
    <row r="82" spans="16:31"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/>
      <c r="AD82"/>
      <c r="AE82"/>
    </row>
    <row r="83" spans="16:31"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/>
      <c r="AD83"/>
      <c r="AE83"/>
    </row>
    <row r="84" spans="16:31"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/>
      <c r="AD84"/>
      <c r="AE84"/>
    </row>
    <row r="85" spans="16:31"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/>
      <c r="AD85"/>
      <c r="AE85"/>
    </row>
    <row r="86" spans="16:31"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/>
      <c r="AD86"/>
      <c r="AE86"/>
    </row>
    <row r="87" spans="16:31"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/>
      <c r="AD87"/>
      <c r="AE87"/>
    </row>
    <row r="88" spans="16:31"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/>
      <c r="AD88"/>
      <c r="AE88"/>
    </row>
    <row r="89" spans="16:31"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/>
      <c r="AD89"/>
      <c r="AE89"/>
    </row>
    <row r="90" spans="16:31"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/>
      <c r="AD90"/>
      <c r="AE90"/>
    </row>
    <row r="91" spans="16:31"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/>
      <c r="AD91"/>
      <c r="AE91"/>
    </row>
    <row r="92" spans="16:31"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/>
      <c r="AD92"/>
      <c r="AE92"/>
    </row>
    <row r="93" spans="16:31"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/>
      <c r="AD93"/>
      <c r="AE93"/>
    </row>
    <row r="94" spans="16:31"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/>
      <c r="AD94"/>
      <c r="AE94"/>
    </row>
    <row r="95" spans="16:31"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/>
      <c r="AD95"/>
      <c r="AE95"/>
    </row>
    <row r="96" spans="16:31"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/>
      <c r="AD96"/>
      <c r="AE96"/>
    </row>
    <row r="97" spans="16:31"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/>
      <c r="AD97"/>
      <c r="AE97"/>
    </row>
    <row r="98" spans="16:31"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/>
      <c r="AD98"/>
      <c r="AE98"/>
    </row>
    <row r="99" spans="16:31"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/>
      <c r="AD99"/>
      <c r="AE99"/>
    </row>
    <row r="100" spans="16:31"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/>
      <c r="AD100"/>
      <c r="AE100"/>
    </row>
    <row r="101" spans="16:31"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/>
      <c r="AD101"/>
      <c r="AE101"/>
    </row>
    <row r="102" spans="16:31"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/>
      <c r="AD102"/>
      <c r="AE102"/>
    </row>
    <row r="103" spans="16:31"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/>
      <c r="AD103"/>
      <c r="AE103"/>
    </row>
    <row r="104" spans="16:31"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/>
      <c r="AD104"/>
      <c r="AE104"/>
    </row>
    <row r="105" spans="16:31"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/>
      <c r="AD105"/>
      <c r="AE105"/>
    </row>
    <row r="106" spans="16:31"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/>
      <c r="AD106"/>
      <c r="AE106"/>
    </row>
    <row r="107" spans="16:31"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/>
      <c r="AD107"/>
      <c r="AE107"/>
    </row>
    <row r="108" spans="16:31"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/>
      <c r="AD108"/>
      <c r="AE108"/>
    </row>
    <row r="109" spans="16:31"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/>
      <c r="AD109"/>
      <c r="AE109"/>
    </row>
    <row r="110" spans="16:31"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/>
      <c r="AD110"/>
      <c r="AE110"/>
    </row>
    <row r="111" spans="16:31"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/>
      <c r="AD111"/>
      <c r="AE111"/>
    </row>
    <row r="112" spans="16:31"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/>
      <c r="AD112"/>
      <c r="AE112"/>
    </row>
    <row r="113" spans="5:31"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/>
      <c r="AD113"/>
      <c r="AE113"/>
    </row>
    <row r="114" spans="5:31"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/>
      <c r="AD114"/>
      <c r="AE114"/>
    </row>
    <row r="115" spans="5:31"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/>
      <c r="AD115"/>
      <c r="AE115"/>
    </row>
    <row r="116" spans="5:31"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/>
      <c r="AD116"/>
      <c r="AE116"/>
    </row>
    <row r="125" spans="5:31">
      <c r="E125" s="182"/>
      <c r="F125" s="182"/>
    </row>
    <row r="126" spans="5:31">
      <c r="E126" s="182"/>
      <c r="F126" s="182"/>
    </row>
    <row r="127" spans="5:31">
      <c r="E127" s="182"/>
      <c r="F127" s="182"/>
    </row>
    <row r="128" spans="5:31">
      <c r="E128" s="182"/>
      <c r="F128" s="182"/>
    </row>
    <row r="129" spans="2:28" s="4" customFormat="1">
      <c r="B129"/>
      <c r="E129" s="182"/>
      <c r="F129" s="182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2:28" s="4" customFormat="1">
      <c r="B130"/>
      <c r="E130" s="182"/>
      <c r="F130" s="182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2:28" s="4" customFormat="1">
      <c r="B131"/>
      <c r="E131" s="182"/>
      <c r="F131" s="182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2:28" s="4" customFormat="1">
      <c r="B132"/>
      <c r="E132" s="182"/>
      <c r="F132" s="182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2:28" s="4" customFormat="1">
      <c r="B133"/>
      <c r="E133" s="182"/>
      <c r="F133" s="182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2:28" s="4" customFormat="1">
      <c r="B134"/>
      <c r="E134" s="182"/>
      <c r="F134" s="182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2:28" s="4" customFormat="1">
      <c r="B135"/>
      <c r="E135" s="182"/>
      <c r="F135" s="182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2:28" s="4" customFormat="1">
      <c r="B136"/>
      <c r="E136" s="182"/>
      <c r="F136" s="182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2:28" s="4" customFormat="1">
      <c r="B137"/>
      <c r="E137" s="182"/>
      <c r="F137" s="182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2:28" s="4" customFormat="1">
      <c r="B138"/>
      <c r="E138" s="182"/>
      <c r="F138" s="182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2:28" s="4" customFormat="1">
      <c r="B139"/>
      <c r="E139" s="182"/>
      <c r="F139" s="182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2:28" s="4" customFormat="1">
      <c r="B140"/>
      <c r="E140" s="182"/>
      <c r="F140" s="182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2:28" s="4" customFormat="1">
      <c r="B141"/>
      <c r="E141" s="182"/>
      <c r="F141" s="182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2:28" s="4" customFormat="1">
      <c r="B142"/>
      <c r="E142" s="182"/>
      <c r="F142" s="182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2:28" s="4" customFormat="1">
      <c r="B143"/>
      <c r="E143" s="182"/>
      <c r="F143" s="182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2:28" s="4" customFormat="1">
      <c r="B144"/>
      <c r="E144" s="182"/>
      <c r="F144" s="182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2:28" s="4" customFormat="1">
      <c r="B145"/>
      <c r="E145" s="182"/>
      <c r="F145" s="182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2:28" s="4" customFormat="1">
      <c r="B146"/>
      <c r="E146" s="182"/>
      <c r="F146" s="182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2:28" s="4" customFormat="1">
      <c r="B147"/>
      <c r="E147" s="182"/>
      <c r="F147" s="182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2:28" s="4" customFormat="1">
      <c r="B148"/>
      <c r="E148" s="182"/>
      <c r="F148" s="182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</sheetData>
  <sheetProtection algorithmName="SHA-512" hashValue="ncOe1JjLkmtqmKFoPhdwTOocaJthKeTlk96EdEcgPwlnH0kmbhv8XLqVQl6PCRCZT3tFy6CYhPWt0LiikrSFcA==" saltValue="WTtZKgB0BHkl+qSKp0ikkA==" spinCount="100000" sheet="1" objects="1" scenarios="1" selectLockedCells="1"/>
  <protectedRanges>
    <protectedRange sqref="J7:O7" name="範囲1"/>
  </protectedRanges>
  <mergeCells count="42">
    <mergeCell ref="H27:H28"/>
    <mergeCell ref="K27:L27"/>
    <mergeCell ref="C49:M49"/>
    <mergeCell ref="A27:A28"/>
    <mergeCell ref="C27:C28"/>
    <mergeCell ref="D27:D28"/>
    <mergeCell ref="E27:E28"/>
    <mergeCell ref="F27:F28"/>
    <mergeCell ref="G27:G28"/>
    <mergeCell ref="L20:M20"/>
    <mergeCell ref="J21:K21"/>
    <mergeCell ref="L21:M21"/>
    <mergeCell ref="J22:K22"/>
    <mergeCell ref="L22:M22"/>
    <mergeCell ref="A23:A26"/>
    <mergeCell ref="J23:K23"/>
    <mergeCell ref="L23:M23"/>
    <mergeCell ref="I25:K25"/>
    <mergeCell ref="L25:M25"/>
    <mergeCell ref="C12:G13"/>
    <mergeCell ref="I13:K14"/>
    <mergeCell ref="L13:M13"/>
    <mergeCell ref="D14:E14"/>
    <mergeCell ref="C15:H26"/>
    <mergeCell ref="J15:K15"/>
    <mergeCell ref="J16:K16"/>
    <mergeCell ref="J17:K17"/>
    <mergeCell ref="J18:K18"/>
    <mergeCell ref="I20:K20"/>
    <mergeCell ref="G9:M9"/>
    <mergeCell ref="C10:C11"/>
    <mergeCell ref="D10:G11"/>
    <mergeCell ref="I10:J10"/>
    <mergeCell ref="K10:M10"/>
    <mergeCell ref="I11:J11"/>
    <mergeCell ref="K11:M11"/>
    <mergeCell ref="C2:D2"/>
    <mergeCell ref="C3:M3"/>
    <mergeCell ref="C4:M4"/>
    <mergeCell ref="C6:M6"/>
    <mergeCell ref="J7:M7"/>
    <mergeCell ref="C8:M8"/>
  </mergeCells>
  <phoneticPr fontId="2"/>
  <conditionalFormatting sqref="I29:I48">
    <cfRule type="duplicateValues" dxfId="7" priority="5"/>
  </conditionalFormatting>
  <conditionalFormatting sqref="I29:O48 D29:D48">
    <cfRule type="expression" dxfId="6" priority="7">
      <formula>$E29=""</formula>
    </cfRule>
  </conditionalFormatting>
  <conditionalFormatting sqref="I29:O48">
    <cfRule type="expression" dxfId="5" priority="6" stopIfTrue="1">
      <formula>$E29=""</formula>
    </cfRule>
  </conditionalFormatting>
  <conditionalFormatting sqref="J29:J48">
    <cfRule type="duplicateValues" dxfId="4" priority="4"/>
  </conditionalFormatting>
  <conditionalFormatting sqref="J15:K18">
    <cfRule type="expression" dxfId="3" priority="8">
      <formula>$I15=""</formula>
    </cfRule>
  </conditionalFormatting>
  <conditionalFormatting sqref="K29:K48">
    <cfRule type="expression" dxfId="2" priority="3" stopIfTrue="1">
      <formula>COUNTIF($K$29:$K$48,"○")&gt;8</formula>
    </cfRule>
  </conditionalFormatting>
  <conditionalFormatting sqref="L29:L48">
    <cfRule type="expression" dxfId="1" priority="2" stopIfTrue="1">
      <formula>COUNTIF($L$29:$L$48,"○")&gt;4</formula>
    </cfRule>
  </conditionalFormatting>
  <conditionalFormatting sqref="M29:M48">
    <cfRule type="expression" dxfId="0" priority="1" stopIfTrue="1">
      <formula>COUNTIF($M$29:$M$48,"○")&gt;6</formula>
    </cfRule>
  </conditionalFormatting>
  <dataValidations count="3">
    <dataValidation type="list" allowBlank="1" showInputMessage="1" showErrorMessage="1" sqref="N29:O48" xr:uid="{E942182A-BAC2-3A48-9B33-5F35CCA3E7E2}">
      <formula1>#REF!</formula1>
    </dataValidation>
    <dataValidation type="list" allowBlank="1" showInputMessage="1" showErrorMessage="1" sqref="L15:O18" xr:uid="{1608063C-2C28-9145-BC74-4E8FCD354F1F}">
      <formula1>"○"</formula1>
    </dataValidation>
    <dataValidation type="list" imeMode="hiragana" allowBlank="1" showInputMessage="1" showErrorMessage="1" errorTitle="ひらがなで入力" error="ひらがなで入力してください" sqref="K29:L48" xr:uid="{E3CA9FA9-D82B-4145-8421-7E629EE3B1D9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申込(男子)</vt:lpstr>
      <vt:lpstr>申込(女子)</vt:lpstr>
      <vt:lpstr>記入例</vt:lpstr>
      <vt:lpstr>記入例!Print_Area</vt:lpstr>
      <vt:lpstr>'申込(女子)'!Print_Area</vt:lpstr>
      <vt:lpstr>'申込(男子)'!Print_Area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加代子 津江</dc:creator>
  <cp:lastModifiedBy>加代子 津江</cp:lastModifiedBy>
  <dcterms:created xsi:type="dcterms:W3CDTF">2025-05-09T05:04:31Z</dcterms:created>
  <dcterms:modified xsi:type="dcterms:W3CDTF">2025-05-09T05:06:56Z</dcterms:modified>
</cp:coreProperties>
</file>